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18765" windowHeight="11250" activeTab="3"/>
  </bookViews>
  <sheets>
    <sheet name="8 (ГЗ)" sheetId="1" r:id="rId1"/>
    <sheet name="8 (СИЦ)" sheetId="2" r:id="rId2"/>
    <sheet name="8 (ПД)" sheetId="3" r:id="rId3"/>
    <sheet name="8-01.04.2014" sheetId="4" r:id="rId4"/>
  </sheets>
  <externalReferences>
    <externalReference r:id="rId5"/>
  </externalReferences>
  <definedNames>
    <definedName name="_ftn1" localSheetId="3">'8-01.04.2014'!#REF!</definedName>
    <definedName name="_ftnref1" localSheetId="3">'8-01.04.2014'!#REF!</definedName>
    <definedName name="_xlnm._FilterDatabase" localSheetId="3" hidden="1">'8-01.04.2014'!$A$1:$L$183</definedName>
    <definedName name="_xlnm.Print_Titles" localSheetId="3">'8-01.04.2014'!$A$6:$IV$6</definedName>
    <definedName name="_xlnm.Print_Area" localSheetId="0">'8 (ГЗ)'!$A$1:$E$149</definedName>
    <definedName name="_xlnm.Print_Area" localSheetId="2">'8 (ПД)'!$A$1:$C$39</definedName>
    <definedName name="_xlnm.Print_Area" localSheetId="1">'8 (СИЦ)'!$A$1:$C$19</definedName>
    <definedName name="_xlnm.Print_Area" localSheetId="3">'8-01.04.2014'!$A$1:$L$208</definedName>
  </definedNames>
  <calcPr calcId="145621"/>
</workbook>
</file>

<file path=xl/calcChain.xml><?xml version="1.0" encoding="utf-8"?>
<calcChain xmlns="http://schemas.openxmlformats.org/spreadsheetml/2006/main">
  <c r="J166" i="4" l="1"/>
  <c r="G166" i="4"/>
  <c r="D166" i="4"/>
  <c r="J152" i="4"/>
  <c r="J27" i="4" s="1"/>
  <c r="G152" i="4"/>
  <c r="D152" i="4"/>
  <c r="J138" i="4"/>
  <c r="G138" i="4"/>
  <c r="G26" i="4" s="1"/>
  <c r="D138" i="4"/>
  <c r="J124" i="4"/>
  <c r="G124" i="4"/>
  <c r="D124" i="4"/>
  <c r="D25" i="4" s="1"/>
  <c r="J110" i="4"/>
  <c r="G110" i="4"/>
  <c r="D110" i="4"/>
  <c r="J96" i="4"/>
  <c r="J23" i="4" s="1"/>
  <c r="G96" i="4"/>
  <c r="D96" i="4"/>
  <c r="J82" i="4"/>
  <c r="G82" i="4"/>
  <c r="G22" i="4" s="1"/>
  <c r="D82" i="4"/>
  <c r="J68" i="4"/>
  <c r="G68" i="4"/>
  <c r="D68" i="4"/>
  <c r="D21" i="4" s="1"/>
  <c r="J63" i="4"/>
  <c r="G63" i="4"/>
  <c r="D63" i="4"/>
  <c r="J58" i="4"/>
  <c r="J18" i="4" s="1"/>
  <c r="G58" i="4"/>
  <c r="D58" i="4"/>
  <c r="J54" i="4"/>
  <c r="J49" i="4" s="1"/>
  <c r="G54" i="4"/>
  <c r="G17" i="4" s="1"/>
  <c r="D54" i="4"/>
  <c r="J51" i="4"/>
  <c r="G51" i="4"/>
  <c r="D51" i="4"/>
  <c r="D16" i="4" s="1"/>
  <c r="D14" i="4" s="1"/>
  <c r="J46" i="4"/>
  <c r="G46" i="4"/>
  <c r="D46" i="4"/>
  <c r="D34" i="4"/>
  <c r="D32" i="4" s="1"/>
  <c r="D30" i="4" s="1"/>
  <c r="J32" i="4"/>
  <c r="J30" i="4" s="1"/>
  <c r="J29" i="4" s="1"/>
  <c r="G32" i="4"/>
  <c r="G30" i="4" s="1"/>
  <c r="J28" i="4"/>
  <c r="G28" i="4"/>
  <c r="D28" i="4"/>
  <c r="G27" i="4"/>
  <c r="D27" i="4"/>
  <c r="J26" i="4"/>
  <c r="D26" i="4"/>
  <c r="J25" i="4"/>
  <c r="G25" i="4"/>
  <c r="J24" i="4"/>
  <c r="G24" i="4"/>
  <c r="D24" i="4"/>
  <c r="G23" i="4"/>
  <c r="D23" i="4"/>
  <c r="J22" i="4"/>
  <c r="D22" i="4"/>
  <c r="J21" i="4"/>
  <c r="G21" i="4"/>
  <c r="J19" i="4"/>
  <c r="G19" i="4"/>
  <c r="D19" i="4"/>
  <c r="G18" i="4"/>
  <c r="D18" i="4"/>
  <c r="J17" i="4"/>
  <c r="D17" i="4"/>
  <c r="J16" i="4"/>
  <c r="J14" i="4" s="1"/>
  <c r="G16" i="4"/>
  <c r="D12" i="4"/>
  <c r="D11" i="4"/>
  <c r="J10" i="4"/>
  <c r="J9" i="4" s="1"/>
  <c r="J8" i="4" s="1"/>
  <c r="G10" i="4"/>
  <c r="G9" i="4" s="1"/>
  <c r="D10" i="4"/>
  <c r="D9" i="4" s="1"/>
  <c r="C31" i="3"/>
  <c r="C24" i="3"/>
  <c r="E23" i="3" s="1"/>
  <c r="C17" i="3"/>
  <c r="C10" i="3"/>
  <c r="C11" i="2"/>
  <c r="E141" i="1"/>
  <c r="D141" i="1"/>
  <c r="C141" i="1"/>
  <c r="E135" i="1"/>
  <c r="D135" i="1"/>
  <c r="C135" i="1"/>
  <c r="E114" i="1"/>
  <c r="D114" i="1"/>
  <c r="C114" i="1"/>
  <c r="E103" i="1"/>
  <c r="D103" i="1"/>
  <c r="C103" i="1"/>
  <c r="E97" i="1"/>
  <c r="D97" i="1"/>
  <c r="C97" i="1"/>
  <c r="E82" i="1"/>
  <c r="D82" i="1"/>
  <c r="C82" i="1"/>
  <c r="D54" i="1"/>
  <c r="E49" i="1"/>
  <c r="C49" i="1" s="1"/>
  <c r="E48" i="1"/>
  <c r="C48" i="1"/>
  <c r="C47" i="1"/>
  <c r="C46" i="1"/>
  <c r="E45" i="1"/>
  <c r="C45" i="1"/>
  <c r="E40" i="1"/>
  <c r="D40" i="1"/>
  <c r="C40" i="1"/>
  <c r="E34" i="1"/>
  <c r="D33" i="1"/>
  <c r="D34" i="1" s="1"/>
  <c r="C33" i="1"/>
  <c r="C34" i="1" s="1"/>
  <c r="E25" i="1"/>
  <c r="C25" i="1"/>
  <c r="D24" i="1"/>
  <c r="D25" i="1" s="1"/>
  <c r="E18" i="1"/>
  <c r="D18" i="1"/>
  <c r="C18" i="1"/>
  <c r="E12" i="1"/>
  <c r="D11" i="1"/>
  <c r="D12" i="1" s="1"/>
  <c r="C11" i="1"/>
  <c r="C12" i="1" s="1"/>
  <c r="D8" i="4" l="1"/>
  <c r="G29" i="4"/>
  <c r="C54" i="1"/>
  <c r="F10" i="1" s="1"/>
  <c r="G10" i="1" s="1"/>
  <c r="E54" i="1"/>
  <c r="G16" i="1" s="1"/>
  <c r="D49" i="4"/>
  <c r="D29" i="4" s="1"/>
  <c r="G14" i="4"/>
  <c r="G49" i="4"/>
  <c r="F16" i="1"/>
  <c r="G8" i="4"/>
</calcChain>
</file>

<file path=xl/sharedStrings.xml><?xml version="1.0" encoding="utf-8"?>
<sst xmlns="http://schemas.openxmlformats.org/spreadsheetml/2006/main" count="741" uniqueCount="347">
  <si>
    <t>Расчеты - обоснования к показателям ПФХД на 01.04.2014 год</t>
  </si>
  <si>
    <t>ГБДОУ №8</t>
  </si>
  <si>
    <t>Целевая статья 1350102</t>
  </si>
  <si>
    <t>Код ОСГУ 241</t>
  </si>
  <si>
    <t>Код ОСГУ 211</t>
  </si>
  <si>
    <t>Наименование договора</t>
  </si>
  <si>
    <t xml:space="preserve">Утверждено на 2014 год ВСЕГО, руб. </t>
  </si>
  <si>
    <t>Утверждено из них: (государственное задание), руб.</t>
  </si>
  <si>
    <t>Утверждено из них: (содержание имущества), руб.</t>
  </si>
  <si>
    <t>Заработная плата</t>
  </si>
  <si>
    <t>ИТОГО: руб.</t>
  </si>
  <si>
    <t>Код ОСГУ 212</t>
  </si>
  <si>
    <t>Выплата матери по уходу за ребенком до 3-х лет (1 человек*12 мес.*50 рублей)</t>
  </si>
  <si>
    <t>Код ОСГУ 213</t>
  </si>
  <si>
    <t>Начисления на выплаты по оплате труда</t>
  </si>
  <si>
    <t>Код ОСГУ 221</t>
  </si>
  <si>
    <t>Оказание услуг связи и выполнение работ, связанных с установкой и подключением оборудования</t>
  </si>
  <si>
    <t>Подача программ вещания городской радиотрансляционной сети и оказание других дополнительных услуг</t>
  </si>
  <si>
    <t>Услуги по передачи «тревожных сигналов», между техническими средствами охраны, установленными на Объектах, и автоматизированными рабочими местами ФГКУ «Управление вневедомственной охраны ГУ МВД России по Санкт-Петербургу и ЛО» и АРМ Дежурной части УВО, поступающих с Объектов на пульт централизованного наблюдения оператора, для направления на Объект групп задержания УВО с целью пресечения правонарушений и преступлений против личности и имущества</t>
  </si>
  <si>
    <t>Оказание услуг связи, а также оказание иных услуг, технологически связанных с услугами связи</t>
  </si>
  <si>
    <t>Код ОСГУ 222</t>
  </si>
  <si>
    <t>Командировочные разъезды (1666.66руб*12мес)</t>
  </si>
  <si>
    <t>Код ОСГУ 223</t>
  </si>
  <si>
    <t>Услуги по передаче электрической энергии</t>
  </si>
  <si>
    <t>Поставка газа</t>
  </si>
  <si>
    <t>Отпуск питьевой воды</t>
  </si>
  <si>
    <t>Прием сточных вод и загрязняющих веществ</t>
  </si>
  <si>
    <t>Подача тепловой энергии</t>
  </si>
  <si>
    <t>Кредиторская задолженность:</t>
  </si>
  <si>
    <t>Код ОСГУ 225</t>
  </si>
  <si>
    <t>Услуги по аварийно-техническому обслуживанию систем центрального отопления, горячего и холодного водоснабжения, канализации и электроснабжения</t>
  </si>
  <si>
    <t>Оказание услуг по техническому и аварийному обслуживанию наружного газопровода, газового оборудования здания</t>
  </si>
  <si>
    <t>Услуги по ремонту и техническому обслуживанию УУТЭ</t>
  </si>
  <si>
    <t>Услуги по проведению профилактической дератизации и дезинсекции</t>
  </si>
  <si>
    <t>Оказание услуг по обслуживанию холодильного оборудования</t>
  </si>
  <si>
    <t>Оказание услуг по обслуживанию торгово-технологического оборудования</t>
  </si>
  <si>
    <t>Организация сбора, вывоза и размещения твердых коммунальных отходов</t>
  </si>
  <si>
    <t>Услуги по техническому обслуживанию газовой ресторанной плиты с периодической проверкой и прочисткой дымоходов</t>
  </si>
  <si>
    <t>Оказание услуг по техническому обслуживанию комплексной системы обеспечения безопасности</t>
  </si>
  <si>
    <t>Оказание прачечных услуг</t>
  </si>
  <si>
    <t>Услуги по проведению госповерке газоанализаторов и манометров</t>
  </si>
  <si>
    <t>Оказание услуг по дезкамерной обработке постельных принадлежностей</t>
  </si>
  <si>
    <t>Услуги по ремонту, текущему ремонту и подготовке к пооверке систем измерения массы</t>
  </si>
  <si>
    <t>Услуги по замеру сопротивления изоляции</t>
  </si>
  <si>
    <t>Бактериологическое обследование</t>
  </si>
  <si>
    <t>Выыполнение работ по подготовке теплопункта к отопительному сезону</t>
  </si>
  <si>
    <t>Выполнение работ по установке системы загазованности</t>
  </si>
  <si>
    <t>Ремонт крыши</t>
  </si>
  <si>
    <t>Ремонтные работы по ограждению</t>
  </si>
  <si>
    <t>Оказание услуг по обслуживанию и обеспечению эксплуатации системы тревожной сигнализации (КТС)</t>
  </si>
  <si>
    <t>Код ОСГУ 226</t>
  </si>
  <si>
    <t>Приобретение неисключительных (пользовательских) лицензионных прав на программное обеспечение по антивирусной защите</t>
  </si>
  <si>
    <t>Медицинское обследование</t>
  </si>
  <si>
    <t>Разработка ПСД по модернизации теплового пункта и узла учета тепловой энергии и составление паспортов систем теплоснабжения</t>
  </si>
  <si>
    <t>Разработка технической документации капитального ремонта крыши с заменой шиферной кровли на металлическую</t>
  </si>
  <si>
    <t>Разработка ПСД по замене газовых плит на электрические в помещениях пищеблока</t>
  </si>
  <si>
    <t>Услуги нотариуса</t>
  </si>
  <si>
    <t>Обслуживание программы по питанию</t>
  </si>
  <si>
    <t>Обучение по программе повышения квалификации "Контактная система в сфере закупок товаров, работ, услуг для обеспечения государственных и муниципальных нужд"</t>
  </si>
  <si>
    <t>Обучение персонала</t>
  </si>
  <si>
    <t>Код ОСГУ 290</t>
  </si>
  <si>
    <t>Оплата государственной пошлины</t>
  </si>
  <si>
    <t>Код ОСГУ 310</t>
  </si>
  <si>
    <t>Приобретение бактерицидных ламп</t>
  </si>
  <si>
    <t>Поставка автономных установок пожаротушения с микрокапсулированным термоактивирующимся огнетушащим веществом</t>
  </si>
  <si>
    <t>Поставка интерактивного оборудования</t>
  </si>
  <si>
    <t>Поставка огнетушителей и креплений</t>
  </si>
  <si>
    <t xml:space="preserve">Поставка СИЗ ГО </t>
  </si>
  <si>
    <t>Код ОСГУ 340</t>
  </si>
  <si>
    <t>Комплексная поставка продуктов питания</t>
  </si>
  <si>
    <t>Приобретение медикаментов</t>
  </si>
  <si>
    <t>Приобретение моющих средств</t>
  </si>
  <si>
    <t>Приобретение мягкого инвентаря</t>
  </si>
  <si>
    <t>Приобретение хозяйственных товаров</t>
  </si>
  <si>
    <t>Приобретение канцелярских товаров</t>
  </si>
  <si>
    <t>Приобретение игрушек</t>
  </si>
  <si>
    <t>Приобретение расходных материалов для оргтехники</t>
  </si>
  <si>
    <t>Бумага</t>
  </si>
  <si>
    <t>Поставка песка</t>
  </si>
  <si>
    <t>Приобретение краски</t>
  </si>
  <si>
    <t>Поставка посуды</t>
  </si>
  <si>
    <t>Поставка спортивного оборудования</t>
  </si>
  <si>
    <t>Поставка продуктов питания</t>
  </si>
  <si>
    <t>Код ОСГУ 340 / Целевая статья 5200376</t>
  </si>
  <si>
    <t>Заведующая ГБДОУ №8</t>
  </si>
  <si>
    <t>Т.Н. Петрованова</t>
  </si>
  <si>
    <t>Начальник сектора по работе с дошкольными образовательными учреждениями планово-экономического отдела</t>
  </si>
  <si>
    <t>С.Н.Заика</t>
  </si>
  <si>
    <t>Экономист</t>
  </si>
  <si>
    <t>В.С. Топик</t>
  </si>
  <si>
    <t>Код КОСГУ 241</t>
  </si>
  <si>
    <t>Код ОСГУ 212 / Целевая статья 4360067</t>
  </si>
  <si>
    <t>Компенсация педагогам на приобретение книгоиздательской продукции (17чел*100руб.*12мес)</t>
  </si>
  <si>
    <t>Заведующая ГБДОУ</t>
  </si>
  <si>
    <t>Начальник сектора по работе с дошкольными образовательными                                учреждениями планово-экономического отдела</t>
  </si>
  <si>
    <t>Код ОСГУ 225/ Код показателя 1500</t>
  </si>
  <si>
    <t>Ремонтные работы УУТЭ</t>
  </si>
  <si>
    <t xml:space="preserve">ИТОГО: </t>
  </si>
  <si>
    <t>Код ОСГУ 225/ Код показателя 1703</t>
  </si>
  <si>
    <t>Код ОСГУ 340/ Код показателя 1500</t>
  </si>
  <si>
    <t>Родительская плата за содержание ребенка</t>
  </si>
  <si>
    <t>Питание служащих (25чел*200д.ф.*28руб (стоим.1дня))</t>
  </si>
  <si>
    <t>Начальник сектора по работе с дошкольными образовательными                                   учреждениями планово-экономического отдела</t>
  </si>
  <si>
    <t>№ п/п</t>
  </si>
  <si>
    <t xml:space="preserve">Наименование показателя </t>
  </si>
  <si>
    <t xml:space="preserve">Код по бюджетной классификации ОСГУ </t>
  </si>
  <si>
    <t>Очередной финансовый год   2014</t>
  </si>
  <si>
    <t>Плановый период</t>
  </si>
  <si>
    <t>2015  год</t>
  </si>
  <si>
    <t>2016    год</t>
  </si>
  <si>
    <t>Всего, руб.</t>
  </si>
  <si>
    <t>в том числе</t>
  </si>
  <si>
    <t>В том числе</t>
  </si>
  <si>
    <t>Операции по лицевым счетам, открытым в органах Федерального казначейства, руб.</t>
  </si>
  <si>
    <t>Операции по счетам, открытым в кредитных организациях в иностранной валюте, руб.</t>
  </si>
  <si>
    <t>Операции по счетам, открытым в кредитных организациях в иностранной валюте, руб</t>
  </si>
  <si>
    <t>1</t>
  </si>
  <si>
    <t xml:space="preserve">Планируемый остаток средств на начало планируемого года </t>
  </si>
  <si>
    <t>Х</t>
  </si>
  <si>
    <t xml:space="preserve">Поступления, всего:                               в том числе: </t>
  </si>
  <si>
    <t>Субсидии на выполнение государственного задания, в том числе:</t>
  </si>
  <si>
    <t>2.1.1</t>
  </si>
  <si>
    <t>Оказание государственных услуг (выполнение работ)</t>
  </si>
  <si>
    <t>2.1.2</t>
  </si>
  <si>
    <t xml:space="preserve">Содержание имущества </t>
  </si>
  <si>
    <t>2.1.3</t>
  </si>
  <si>
    <t>Приобретение основных средств, срок полезного использования которых составляет более 12 месяцев</t>
  </si>
  <si>
    <t>2.1.4</t>
  </si>
  <si>
    <t>Осуществление мероприятий в целях развитияавтономного учреждения Санкт-Петербурга, перечень которых определяется учредителем</t>
  </si>
  <si>
    <t>2.2</t>
  </si>
  <si>
    <t>Субсидии на иные цели</t>
  </si>
  <si>
    <t>В том числе по целевым статьям:</t>
  </si>
  <si>
    <t>2.2.1</t>
  </si>
  <si>
    <t>Целевая статья 4320030"Расходы на проведение оздоровительной кампании"</t>
  </si>
  <si>
    <t>2.2.2</t>
  </si>
  <si>
    <t>Целевая статья 4360067 "Расходы на реализацию мер социальной поддержки работников государственных образовательных учреждений"</t>
  </si>
  <si>
    <t>2.2.3</t>
  </si>
  <si>
    <t>Целевая статья 4350080 "Расходы на капитальный и текущий ремонт учреждений образования"</t>
  </si>
  <si>
    <t>2.2.4</t>
  </si>
  <si>
    <t>Целевая статья 4290001 «Расходы на подготовку, переподготовку и повышение квалификации кадров"</t>
  </si>
  <si>
    <t>2.3</t>
  </si>
  <si>
    <t>Бюджетные инвестиции</t>
  </si>
  <si>
    <t>2.4</t>
  </si>
  <si>
    <t>Поступления от оказания учреждением услуг (выполнения работ), относящихся в соответствии с уставом учреждения к его основным видам деятельности, предоставление которых для физических и юридических лиц осуществляется  на платной основе</t>
  </si>
  <si>
    <t>2.5</t>
  </si>
  <si>
    <t>Поступления учреждениям,осуществляющим медецинскую деятельность по программе ОМС</t>
  </si>
  <si>
    <t>2.6</t>
  </si>
  <si>
    <t>Поступления от родительской платы</t>
  </si>
  <si>
    <t>2.7</t>
  </si>
  <si>
    <t>Поступления от сдачи в аренду имущества</t>
  </si>
  <si>
    <t>2.8</t>
  </si>
  <si>
    <t>Поступления от штрафов, пеней, иных сумм принудительного изъятия</t>
  </si>
  <si>
    <t>2.9</t>
  </si>
  <si>
    <t>Поступления от иной приносящей доход деятельности</t>
  </si>
  <si>
    <t>2.10</t>
  </si>
  <si>
    <t>Поступления от реализации ценных бумаг</t>
  </si>
  <si>
    <t>2.11</t>
  </si>
  <si>
    <t>Поступления от выбытий материальных запасов</t>
  </si>
  <si>
    <t xml:space="preserve">Выплаты,                                                 в том числе: </t>
  </si>
  <si>
    <t>Субсидии на выполнение государственного задания, всего</t>
  </si>
  <si>
    <t>3.1.1</t>
  </si>
  <si>
    <t>Целевая статья 1350102 "Субсидии бюджетным учреждениям - дошкольным образовательным учреждениям на финансовое обеспечение выполнения государственного задания"</t>
  </si>
  <si>
    <t>В том числе по КОСГУ:</t>
  </si>
  <si>
    <t>3.1.1.1</t>
  </si>
  <si>
    <t>Оплата труда и начисления на выплаты по оплате труда</t>
  </si>
  <si>
    <t>211, 213</t>
  </si>
  <si>
    <t>3.1.1.2</t>
  </si>
  <si>
    <t>Прочие выплаты</t>
  </si>
  <si>
    <t>212</t>
  </si>
  <si>
    <t>3.1.1.3</t>
  </si>
  <si>
    <t>Услуги связи</t>
  </si>
  <si>
    <t>221</t>
  </si>
  <si>
    <t>3.1.1.4</t>
  </si>
  <si>
    <t>Транспортные услуги</t>
  </si>
  <si>
    <t>222</t>
  </si>
  <si>
    <t>3.1.1.5</t>
  </si>
  <si>
    <t>Коммунальные услуги</t>
  </si>
  <si>
    <t>223</t>
  </si>
  <si>
    <t>3.1.1.6</t>
  </si>
  <si>
    <t>Арендная плата за пользование имуществом</t>
  </si>
  <si>
    <t>224</t>
  </si>
  <si>
    <t>3.1.1.7</t>
  </si>
  <si>
    <t>Работы, услуги по содержанию имущества</t>
  </si>
  <si>
    <t>225</t>
  </si>
  <si>
    <t>3.1.1.8</t>
  </si>
  <si>
    <t>Прочие работы, услуги</t>
  </si>
  <si>
    <t>226</t>
  </si>
  <si>
    <t>3.1.1.9</t>
  </si>
  <si>
    <t>Пособия по социальной помощи населению</t>
  </si>
  <si>
    <t>262</t>
  </si>
  <si>
    <t>3.1.1.10</t>
  </si>
  <si>
    <t>Прочие расходы</t>
  </si>
  <si>
    <t>290</t>
  </si>
  <si>
    <t>3.1.1.11</t>
  </si>
  <si>
    <t>Увеличение стоимости основных средств</t>
  </si>
  <si>
    <t>310</t>
  </si>
  <si>
    <t>3.1.1.12</t>
  </si>
  <si>
    <t>Увеличение стоимости материальных запасов</t>
  </si>
  <si>
    <t>340</t>
  </si>
  <si>
    <t>3.1.2</t>
  </si>
  <si>
    <t>Целевая статья 5200376 "Расходы на выплату компенсации части родительской платы за содержание ребенка в государственных и муниципальных образовательных учреждениях, реализующих общеобразовательную программу дошкольного образования"</t>
  </si>
  <si>
    <t>3.1.2.1</t>
  </si>
  <si>
    <t>3.2</t>
  </si>
  <si>
    <t>3.2.1</t>
  </si>
  <si>
    <t>3.2.1.1</t>
  </si>
  <si>
    <t>3.2.2</t>
  </si>
  <si>
    <t>3.2.2.1</t>
  </si>
  <si>
    <t>3.2.2.2</t>
  </si>
  <si>
    <t xml:space="preserve">Пособия по социальной помощи населению </t>
  </si>
  <si>
    <t>3.2.3</t>
  </si>
  <si>
    <t>3.2.3.1</t>
  </si>
  <si>
    <t xml:space="preserve">Услуги по содержанию имущества </t>
  </si>
  <si>
    <t>3.2.3.2</t>
  </si>
  <si>
    <t xml:space="preserve">Прочие услуги </t>
  </si>
  <si>
    <t>3.2.3.3</t>
  </si>
  <si>
    <t>Приобретение основных средств</t>
  </si>
  <si>
    <t>3.2.4</t>
  </si>
  <si>
    <t>Целевая статья 4290001  «Расходы на подготовку, переподготовку и повышение квалификации кадров"</t>
  </si>
  <si>
    <t>3.2.4.1</t>
  </si>
  <si>
    <t>3.3.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</si>
  <si>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</si>
  <si>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</si>
  <si>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</si>
  <si>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</si>
  <si>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</si>
  <si>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</si>
  <si>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</si>
  <si>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</si>
  <si>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</si>
  <si>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3.4.9</t>
  </si>
  <si>
    <t>3.4.10</t>
  </si>
  <si>
    <t>3.4.11</t>
  </si>
  <si>
    <t>3.4.12</t>
  </si>
  <si>
    <t>3.5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</si>
  <si>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</si>
  <si>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</si>
  <si>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</si>
  <si>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</si>
  <si>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</si>
  <si>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</si>
  <si>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</si>
  <si>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</si>
  <si>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3.5.9</t>
  </si>
  <si>
    <t>3.5.10</t>
  </si>
  <si>
    <t>3.5.11</t>
  </si>
  <si>
    <t>3.5.12</t>
  </si>
  <si>
    <t>3.6</t>
  </si>
  <si>
    <t>3.6.1</t>
  </si>
  <si>
    <t>3.6.2</t>
  </si>
  <si>
    <t>3.6.3</t>
  </si>
  <si>
    <t>3.6.4</t>
  </si>
  <si>
    <t>3.6.5</t>
  </si>
  <si>
    <t>3.6.6</t>
  </si>
  <si>
    <t>3.6.7</t>
  </si>
  <si>
    <t>3.6.8</t>
  </si>
  <si>
    <t>3.6.9</t>
  </si>
  <si>
    <t>3.6.10</t>
  </si>
  <si>
    <t>3.6.11</t>
  </si>
  <si>
    <t>3.6.12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</si>
  <si>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</si>
  <si>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</si>
  <si>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</si>
  <si>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</si>
  <si>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</si>
  <si>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</si>
  <si>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</si>
  <si>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</si>
  <si>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</si>
  <si>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</si>
  <si>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</si>
  <si>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</si>
  <si>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3.7.12</t>
  </si>
  <si>
    <t>3.8</t>
  </si>
  <si>
    <t>3.8.1</t>
  </si>
  <si>
    <t>3.8.2</t>
  </si>
  <si>
    <t>3.8.3</t>
  </si>
  <si>
    <t>3.8.4</t>
  </si>
  <si>
    <t>3.8.5</t>
  </si>
  <si>
    <t>3.8.6</t>
  </si>
  <si>
    <t>3.8.7</t>
  </si>
  <si>
    <t>3.8.8</t>
  </si>
  <si>
    <t>3.8.9</t>
  </si>
  <si>
    <t>3.8.10</t>
  </si>
  <si>
    <t>3.8.11</t>
  </si>
  <si>
    <t>3.8.12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</si>
  <si>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</si>
  <si>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</si>
  <si>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</si>
  <si>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</si>
  <si>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</si>
  <si>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</si>
  <si>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</si>
  <si>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</si>
  <si>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</si>
  <si>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</si>
  <si>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</si>
  <si>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</si>
  <si>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</si>
  <si>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</si>
  <si>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</si>
  <si>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</si>
  <si>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</si>
  <si>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</si>
  <si>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</si>
  <si>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</si>
  <si>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</si>
  <si>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</si>
  <si>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3.10.9</t>
  </si>
  <si>
    <t>3.10.10</t>
  </si>
  <si>
    <t>3.10.11</t>
  </si>
  <si>
    <t>3.10.12</t>
  </si>
  <si>
    <t>3.11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</si>
  <si>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</si>
  <si>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</si>
  <si>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</si>
  <si>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</si>
  <si>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</si>
  <si>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</si>
  <si>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</si>
  <si>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</si>
  <si>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</si>
  <si>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</si>
  <si>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</si>
  <si>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>3.11.12</t>
  </si>
  <si>
    <t xml:space="preserve">Планируемый остаток средств на конец планируемого года </t>
  </si>
  <si>
    <t xml:space="preserve">х </t>
  </si>
  <si>
    <r>
      <t>Справочно: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</si>
  <si>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Объем публичных обязательств </t>
    </r>
    <r>
      <rPr>
        <b/>
        <i/>
        <sz val="13"/>
        <rFont val="Times New Roman"/>
        <family val="1"/>
        <charset val="204"/>
      </rPr>
      <t>перед физическим лицом, подлежащих исполнению в денежной форме, полномочия по исполнению которых  от имени администрации передаются  в установленном порядке учреждению.</t>
    </r>
  </si>
  <si>
    <t>6</t>
  </si>
  <si>
    <t>Средства во времменом распоряжении</t>
  </si>
  <si>
    <t>СОГЛАСОВАНО</t>
  </si>
  <si>
    <t>Заместитель Главы</t>
  </si>
  <si>
    <t>Начальник Отдела образования</t>
  </si>
  <si>
    <t>администрации Кировского района</t>
  </si>
  <si>
    <t>___________________      И.Б.Бойцова</t>
  </si>
  <si>
    <t>___________________     Н.В.Терентьева</t>
  </si>
  <si>
    <t xml:space="preserve">Заведующий ГБДОУ №                                                                  </t>
  </si>
  <si>
    <t>(подпись)</t>
  </si>
  <si>
    <t>(расшифровка подписи)</t>
  </si>
  <si>
    <t>Директор ГКУ ЦБ</t>
  </si>
  <si>
    <t>О.А.Пахомова</t>
  </si>
  <si>
    <t>Главный бухгалтер ГКУ ЦБ</t>
  </si>
  <si>
    <t>Н.В.Тур</t>
  </si>
  <si>
    <t>Начальник сектора по работе с дошкольными образовательными учреждениями Планово- экономического отдела</t>
  </si>
  <si>
    <t>С.Н. Заика</t>
  </si>
  <si>
    <t>Исполнитель:</t>
  </si>
  <si>
    <t>(телефон)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</si>
</sst>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(&quot;$&quot;* #,##0.00_);_(&quot;$&quot;* \(#,##0.00\);_(&quot;$&quot;* &quot;-&quot;??_);_(@_)"/>
    <numFmt numFmtId="166" formatCode="#,##0.0"/>
    <numFmt numFmtId="167" formatCode="#,##0.00_ ;\-#,##0.00\ "/>
  </numFmts>
  <fonts count="4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Calibri"/>
      <family val="2"/>
      <charset val="204"/>
    </font>
    <font>
      <b/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1"/>
      <color rgb="FF003399"/>
      <name val="Times New Roman"/>
      <family val="1"/>
      <charset val="204"/>
    </font>
    <font>
      <sz val="10"/>
      <color rgb="FF003399"/>
      <name val="Arial Cyr"/>
      <charset val="204"/>
    </font>
    <font>
      <sz val="9"/>
      <color rgb="FF003399"/>
      <name val="Times New Roman"/>
      <family val="1"/>
      <charset val="204"/>
    </font>
    <font>
      <b/>
      <sz val="14"/>
      <color rgb="FF003399"/>
      <name val="Times New Roman"/>
      <family val="1"/>
      <charset val="204"/>
    </font>
    <font>
      <b/>
      <sz val="13"/>
      <color rgb="FF003399"/>
      <name val="Times New Roman"/>
      <family val="1"/>
      <charset val="204"/>
    </font>
    <font>
      <b/>
      <i/>
      <sz val="13"/>
      <color rgb="FF003399"/>
      <name val="Times New Roman"/>
      <family val="1"/>
      <charset val="204"/>
    </font>
    <font>
      <b/>
      <sz val="13"/>
      <color rgb="FF003399"/>
      <name val="Arial Cyr"/>
      <charset val="204"/>
    </font>
    <font>
      <b/>
      <i/>
      <sz val="12"/>
      <color rgb="FF003399"/>
      <name val="Times New Roman"/>
      <family val="1"/>
      <charset val="204"/>
    </font>
    <font>
      <b/>
      <sz val="12"/>
      <color rgb="FF003399"/>
      <name val="Times New Roman"/>
      <family val="1"/>
      <charset val="204"/>
    </font>
    <font>
      <b/>
      <i/>
      <sz val="12"/>
      <color rgb="FF003399"/>
      <name val="Arial Cyr"/>
      <charset val="204"/>
    </font>
    <font>
      <i/>
      <sz val="11"/>
      <color rgb="FF003399"/>
      <name val="Times New Roman"/>
      <family val="1"/>
      <charset val="204"/>
    </font>
    <font>
      <b/>
      <sz val="11"/>
      <color rgb="FF003399"/>
      <name val="Times New Roman"/>
      <family val="1"/>
      <charset val="204"/>
    </font>
    <font>
      <i/>
      <sz val="11"/>
      <color rgb="FF003399"/>
      <name val="Arial Cyr"/>
      <charset val="204"/>
    </font>
    <font>
      <b/>
      <i/>
      <sz val="11"/>
      <color rgb="FF003399"/>
      <name val="Times New Roman"/>
      <family val="1"/>
      <charset val="204"/>
    </font>
    <font>
      <sz val="12"/>
      <color rgb="FF003399"/>
      <name val="Times New Roman"/>
      <family val="1"/>
      <charset val="204"/>
    </font>
    <font>
      <i/>
      <sz val="12"/>
      <color rgb="FF003399"/>
      <name val="Times New Roman"/>
      <family val="1"/>
      <charset val="204"/>
    </font>
    <font>
      <b/>
      <i/>
      <sz val="11"/>
      <color rgb="FF003399"/>
      <name val="Arial Cyr"/>
      <charset val="204"/>
    </font>
    <font>
      <i/>
      <sz val="9"/>
      <color rgb="FF003399"/>
      <name val="Times New Roman"/>
      <family val="1"/>
      <charset val="204"/>
    </font>
    <font>
      <i/>
      <sz val="10"/>
      <color rgb="FF003399"/>
      <name val="Arial Cyr"/>
      <charset val="204"/>
    </font>
    <font>
      <b/>
      <i/>
      <sz val="13"/>
      <color rgb="FF003399"/>
      <name val="Arial Cyr"/>
      <charset val="204"/>
    </font>
    <font>
      <b/>
      <sz val="11"/>
      <color rgb="FF003399"/>
      <name val="Arial Cyr"/>
      <charset val="204"/>
    </font>
    <font>
      <b/>
      <sz val="13"/>
      <color indexed="8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name val="Arial Cyr"/>
      <charset val="204"/>
    </font>
    <font>
      <b/>
      <sz val="9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Arial Cyr"/>
      <charset val="204"/>
    </font>
    <font>
      <sz val="8"/>
      <color indexed="8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6" fillId="0" borderId="0"/>
  </cellStyleXfs>
  <cellXfs count="135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wrapText="1"/>
    </xf>
    <xf numFmtId="4" fontId="1" fillId="0" borderId="0" xfId="0" applyNumberFormat="1" applyFont="1" applyFill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horizontal="center"/>
    </xf>
    <xf numFmtId="0" fontId="3" fillId="0" borderId="1" xfId="1" applyFont="1" applyFill="1" applyBorder="1"/>
    <xf numFmtId="0" fontId="1" fillId="0" borderId="1" xfId="1" applyFont="1" applyFill="1" applyBorder="1"/>
    <xf numFmtId="0" fontId="1" fillId="0" borderId="1" xfId="0" applyFont="1" applyFill="1" applyBorder="1" applyAlignment="1">
      <alignment horizontal="left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1" applyFont="1" applyFill="1"/>
    <xf numFmtId="0" fontId="1" fillId="0" borderId="0" xfId="0" applyFont="1" applyFill="1" applyAlignment="1">
      <alignment horizontal="right" vertical="center"/>
    </xf>
    <xf numFmtId="166" fontId="1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wrapText="1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3" fillId="0" borderId="0" xfId="1" applyFont="1" applyFill="1"/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/>
    <xf numFmtId="4" fontId="4" fillId="0" borderId="1" xfId="1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center"/>
    </xf>
    <xf numFmtId="49" fontId="10" fillId="0" borderId="1" xfId="3" applyNumberFormat="1" applyFont="1" applyFill="1" applyBorder="1" applyAlignment="1">
      <alignment horizontal="center" vertical="distributed" wrapText="1"/>
    </xf>
    <xf numFmtId="0" fontId="10" fillId="0" borderId="1" xfId="3" applyFont="1" applyFill="1" applyBorder="1" applyAlignment="1">
      <alignment horizontal="center" vertical="distributed" wrapText="1"/>
    </xf>
    <xf numFmtId="0" fontId="8" fillId="0" borderId="0" xfId="3" applyFont="1" applyFill="1"/>
    <xf numFmtId="49" fontId="11" fillId="0" borderId="1" xfId="3" applyNumberFormat="1" applyFont="1" applyFill="1" applyBorder="1" applyAlignment="1">
      <alignment horizontal="center" vertical="distributed" wrapText="1"/>
    </xf>
    <xf numFmtId="0" fontId="11" fillId="0" borderId="1" xfId="3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distributed" wrapText="1"/>
    </xf>
    <xf numFmtId="167" fontId="11" fillId="0" borderId="1" xfId="3" applyNumberFormat="1" applyFont="1" applyFill="1" applyBorder="1" applyAlignment="1">
      <alignment horizontal="center" vertical="distributed" wrapText="1"/>
    </xf>
    <xf numFmtId="167" fontId="12" fillId="0" borderId="1" xfId="3" applyNumberFormat="1" applyFont="1" applyFill="1" applyBorder="1" applyAlignment="1">
      <alignment horizontal="center" vertical="distributed" wrapText="1"/>
    </xf>
    <xf numFmtId="0" fontId="13" fillId="0" borderId="0" xfId="3" applyFont="1" applyFill="1"/>
    <xf numFmtId="49" fontId="14" fillId="0" borderId="1" xfId="3" applyNumberFormat="1" applyFont="1" applyFill="1" applyBorder="1" applyAlignment="1">
      <alignment horizontal="center" vertical="distributed" wrapText="1"/>
    </xf>
    <xf numFmtId="0" fontId="14" fillId="0" borderId="1" xfId="3" applyFont="1" applyFill="1" applyBorder="1" applyAlignment="1">
      <alignment horizontal="left" vertical="center" wrapText="1"/>
    </xf>
    <xf numFmtId="0" fontId="14" fillId="0" borderId="1" xfId="3" applyFont="1" applyFill="1" applyBorder="1" applyAlignment="1">
      <alignment horizontal="center" vertical="distributed" wrapText="1"/>
    </xf>
    <xf numFmtId="167" fontId="14" fillId="0" borderId="1" xfId="3" applyNumberFormat="1" applyFont="1" applyFill="1" applyBorder="1" applyAlignment="1">
      <alignment horizontal="center" vertical="distributed" wrapText="1"/>
    </xf>
    <xf numFmtId="167" fontId="15" fillId="0" borderId="1" xfId="3" applyNumberFormat="1" applyFont="1" applyFill="1" applyBorder="1" applyAlignment="1">
      <alignment horizontal="center" vertical="distributed" wrapText="1"/>
    </xf>
    <xf numFmtId="0" fontId="16" fillId="0" borderId="0" xfId="3" applyFont="1" applyFill="1"/>
    <xf numFmtId="49" fontId="17" fillId="0" borderId="1" xfId="3" applyNumberFormat="1" applyFont="1" applyFill="1" applyBorder="1" applyAlignment="1">
      <alignment horizontal="center" vertical="distributed" wrapText="1"/>
    </xf>
    <xf numFmtId="0" fontId="17" fillId="0" borderId="1" xfId="3" applyFont="1" applyFill="1" applyBorder="1" applyAlignment="1">
      <alignment horizontal="left" vertical="center" wrapText="1"/>
    </xf>
    <xf numFmtId="0" fontId="17" fillId="0" borderId="1" xfId="3" applyFont="1" applyFill="1" applyBorder="1" applyAlignment="1">
      <alignment horizontal="center" vertical="distributed" wrapText="1"/>
    </xf>
    <xf numFmtId="167" fontId="17" fillId="0" borderId="1" xfId="3" applyNumberFormat="1" applyFont="1" applyFill="1" applyBorder="1" applyAlignment="1">
      <alignment horizontal="center" vertical="distributed" wrapText="1"/>
    </xf>
    <xf numFmtId="167" fontId="18" fillId="0" borderId="1" xfId="3" applyNumberFormat="1" applyFont="1" applyFill="1" applyBorder="1" applyAlignment="1">
      <alignment horizontal="center" vertical="distributed" wrapText="1"/>
    </xf>
    <xf numFmtId="0" fontId="19" fillId="0" borderId="0" xfId="3" applyFont="1" applyFill="1"/>
    <xf numFmtId="167" fontId="20" fillId="0" borderId="1" xfId="3" applyNumberFormat="1" applyFont="1" applyFill="1" applyBorder="1" applyAlignment="1">
      <alignment horizontal="center" vertical="distributed" wrapText="1"/>
    </xf>
    <xf numFmtId="49" fontId="9" fillId="0" borderId="1" xfId="3" applyNumberFormat="1" applyFont="1" applyFill="1" applyBorder="1" applyAlignment="1">
      <alignment horizontal="center" vertical="distributed" wrapText="1"/>
    </xf>
    <xf numFmtId="0" fontId="21" fillId="0" borderId="1" xfId="3" applyFont="1" applyFill="1" applyBorder="1" applyAlignment="1">
      <alignment horizontal="left" vertical="center" wrapText="1"/>
    </xf>
    <xf numFmtId="0" fontId="22" fillId="0" borderId="1" xfId="3" applyFont="1" applyFill="1" applyBorder="1" applyAlignment="1">
      <alignment horizontal="center" vertical="distributed" wrapText="1"/>
    </xf>
    <xf numFmtId="167" fontId="21" fillId="0" borderId="1" xfId="3" applyNumberFormat="1" applyFont="1" applyFill="1" applyBorder="1" applyAlignment="1">
      <alignment horizontal="center" vertical="distributed" wrapText="1"/>
    </xf>
    <xf numFmtId="49" fontId="20" fillId="0" borderId="1" xfId="3" applyNumberFormat="1" applyFont="1" applyFill="1" applyBorder="1" applyAlignment="1">
      <alignment horizontal="center" vertical="distributed" wrapText="1"/>
    </xf>
    <xf numFmtId="0" fontId="20" fillId="0" borderId="1" xfId="3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horizontal="center" vertical="distributed" wrapText="1"/>
    </xf>
    <xf numFmtId="0" fontId="23" fillId="0" borderId="0" xfId="3" applyFont="1" applyFill="1"/>
    <xf numFmtId="49" fontId="24" fillId="0" borderId="1" xfId="3" applyNumberFormat="1" applyFont="1" applyFill="1" applyBorder="1" applyAlignment="1">
      <alignment horizontal="center" vertical="distributed" wrapText="1"/>
    </xf>
    <xf numFmtId="0" fontId="22" fillId="0" borderId="1" xfId="3" applyFont="1" applyFill="1" applyBorder="1" applyAlignment="1">
      <alignment horizontal="left" vertical="center" wrapText="1"/>
    </xf>
    <xf numFmtId="167" fontId="22" fillId="0" borderId="1" xfId="3" applyNumberFormat="1" applyFont="1" applyFill="1" applyBorder="1" applyAlignment="1">
      <alignment horizontal="center" vertical="distributed" wrapText="1"/>
    </xf>
    <xf numFmtId="0" fontId="25" fillId="0" borderId="0" xfId="3" applyFont="1" applyFill="1"/>
    <xf numFmtId="0" fontId="7" fillId="0" borderId="1" xfId="3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center" vertical="distributed" wrapText="1"/>
    </xf>
    <xf numFmtId="49" fontId="12" fillId="0" borderId="1" xfId="3" applyNumberFormat="1" applyFont="1" applyFill="1" applyBorder="1" applyAlignment="1">
      <alignment horizontal="center" vertical="distributed" wrapText="1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distributed" wrapText="1"/>
    </xf>
    <xf numFmtId="0" fontId="26" fillId="0" borderId="0" xfId="3" applyFont="1" applyFill="1"/>
    <xf numFmtId="49" fontId="18" fillId="0" borderId="1" xfId="3" applyNumberFormat="1" applyFont="1" applyFill="1" applyBorder="1" applyAlignment="1">
      <alignment horizontal="center" vertical="distributed" wrapText="1"/>
    </xf>
    <xf numFmtId="0" fontId="18" fillId="0" borderId="1" xfId="3" applyFont="1" applyFill="1" applyBorder="1" applyAlignment="1">
      <alignment horizontal="left" vertical="center" wrapText="1"/>
    </xf>
    <xf numFmtId="0" fontId="18" fillId="0" borderId="1" xfId="3" applyFont="1" applyFill="1" applyBorder="1" applyAlignment="1">
      <alignment horizontal="center" vertical="distributed" wrapText="1"/>
    </xf>
    <xf numFmtId="0" fontId="27" fillId="0" borderId="0" xfId="3" applyFont="1" applyFill="1"/>
    <xf numFmtId="49" fontId="28" fillId="0" borderId="1" xfId="3" applyNumberFormat="1" applyFont="1" applyFill="1" applyBorder="1" applyAlignment="1">
      <alignment horizontal="center" vertical="distributed" wrapText="1"/>
    </xf>
    <xf numFmtId="0" fontId="28" fillId="0" borderId="1" xfId="3" applyFont="1" applyFill="1" applyBorder="1" applyAlignment="1">
      <alignment horizontal="left" vertical="center" wrapText="1"/>
    </xf>
    <xf numFmtId="0" fontId="28" fillId="0" borderId="1" xfId="3" applyFont="1" applyFill="1" applyBorder="1" applyAlignment="1">
      <alignment horizontal="center" vertical="distributed" wrapText="1"/>
    </xf>
    <xf numFmtId="167" fontId="28" fillId="0" borderId="1" xfId="3" applyNumberFormat="1" applyFont="1" applyFill="1" applyBorder="1" applyAlignment="1">
      <alignment horizontal="center" vertical="distributed" wrapText="1"/>
    </xf>
    <xf numFmtId="167" fontId="29" fillId="0" borderId="1" xfId="3" applyNumberFormat="1" applyFont="1" applyFill="1" applyBorder="1" applyAlignment="1">
      <alignment horizontal="center" vertical="distributed" wrapText="1"/>
    </xf>
    <xf numFmtId="0" fontId="30" fillId="0" borderId="0" xfId="3" applyFont="1" applyFill="1"/>
    <xf numFmtId="49" fontId="31" fillId="0" borderId="1" xfId="3" applyNumberFormat="1" applyFont="1" applyFill="1" applyBorder="1" applyAlignment="1">
      <alignment horizontal="center" vertical="distributed" wrapText="1"/>
    </xf>
    <xf numFmtId="0" fontId="32" fillId="0" borderId="1" xfId="3" applyFont="1" applyFill="1" applyBorder="1" applyAlignment="1">
      <alignment horizontal="left" vertical="center" wrapText="1"/>
    </xf>
    <xf numFmtId="0" fontId="33" fillId="0" borderId="1" xfId="3" applyFont="1" applyFill="1" applyBorder="1" applyAlignment="1">
      <alignment horizontal="center" vertical="distributed" wrapText="1"/>
    </xf>
    <xf numFmtId="167" fontId="33" fillId="0" borderId="1" xfId="3" applyNumberFormat="1" applyFont="1" applyFill="1" applyBorder="1" applyAlignment="1">
      <alignment horizontal="center" vertical="distributed" wrapText="1"/>
    </xf>
    <xf numFmtId="167" fontId="34" fillId="0" borderId="1" xfId="3" applyNumberFormat="1" applyFont="1" applyFill="1" applyBorder="1" applyAlignment="1">
      <alignment horizontal="center" vertical="distributed" wrapText="1"/>
    </xf>
    <xf numFmtId="167" fontId="35" fillId="0" borderId="1" xfId="3" applyNumberFormat="1" applyFont="1" applyFill="1" applyBorder="1" applyAlignment="1">
      <alignment horizontal="center" vertical="distributed" wrapText="1"/>
    </xf>
    <xf numFmtId="0" fontId="6" fillId="0" borderId="0" xfId="3" applyFill="1"/>
    <xf numFmtId="49" fontId="29" fillId="0" borderId="1" xfId="3" applyNumberFormat="1" applyFont="1" applyFill="1" applyBorder="1" applyAlignment="1">
      <alignment horizontal="center" vertical="distributed" wrapText="1"/>
    </xf>
    <xf numFmtId="0" fontId="29" fillId="0" borderId="1" xfId="3" applyFont="1" applyFill="1" applyBorder="1" applyAlignment="1">
      <alignment horizontal="left" vertical="center" wrapText="1"/>
    </xf>
    <xf numFmtId="0" fontId="29" fillId="0" borderId="1" xfId="3" applyFont="1" applyFill="1" applyBorder="1" applyAlignment="1">
      <alignment horizontal="center" vertical="distributed" wrapText="1"/>
    </xf>
    <xf numFmtId="0" fontId="37" fillId="0" borderId="0" xfId="3" applyFont="1" applyFill="1"/>
    <xf numFmtId="0" fontId="38" fillId="0" borderId="0" xfId="3" applyFont="1" applyFill="1" applyBorder="1" applyAlignment="1">
      <alignment horizontal="center" vertical="distributed" wrapText="1"/>
    </xf>
    <xf numFmtId="0" fontId="38" fillId="0" borderId="0" xfId="3" applyFont="1" applyFill="1" applyBorder="1" applyAlignment="1">
      <alignment wrapText="1"/>
    </xf>
    <xf numFmtId="49" fontId="38" fillId="0" borderId="0" xfId="3" applyNumberFormat="1" applyFont="1" applyFill="1" applyBorder="1" applyAlignment="1">
      <alignment wrapText="1"/>
    </xf>
    <xf numFmtId="0" fontId="38" fillId="0" borderId="0" xfId="3" applyFont="1" applyFill="1" applyBorder="1" applyAlignment="1">
      <alignment horizontal="left" wrapText="1"/>
    </xf>
    <xf numFmtId="0" fontId="38" fillId="0" borderId="0" xfId="3" applyFont="1" applyFill="1" applyBorder="1" applyAlignment="1">
      <alignment horizontal="center" wrapText="1"/>
    </xf>
    <xf numFmtId="0" fontId="38" fillId="0" borderId="2" xfId="3" applyFont="1" applyFill="1" applyBorder="1" applyAlignment="1">
      <alignment wrapText="1"/>
    </xf>
    <xf numFmtId="0" fontId="38" fillId="0" borderId="0" xfId="3" applyFont="1" applyFill="1" applyAlignment="1">
      <alignment wrapText="1"/>
    </xf>
    <xf numFmtId="0" fontId="39" fillId="0" borderId="0" xfId="3" applyFont="1" applyFill="1" applyBorder="1" applyAlignment="1">
      <alignment wrapText="1"/>
    </xf>
    <xf numFmtId="0" fontId="39" fillId="0" borderId="0" xfId="3" applyFont="1" applyFill="1" applyAlignment="1">
      <alignment wrapText="1"/>
    </xf>
    <xf numFmtId="0" fontId="6" fillId="0" borderId="0" xfId="3" applyFill="1" applyAlignment="1"/>
    <xf numFmtId="0" fontId="40" fillId="0" borderId="0" xfId="3" applyFont="1" applyFill="1" applyBorder="1" applyAlignment="1">
      <alignment vertical="top" wrapText="1"/>
    </xf>
    <xf numFmtId="0" fontId="38" fillId="0" borderId="0" xfId="3" applyFont="1" applyFill="1" applyAlignment="1">
      <alignment horizontal="center" vertical="distributed" wrapText="1"/>
    </xf>
    <xf numFmtId="0" fontId="38" fillId="0" borderId="0" xfId="3" applyFont="1" applyFill="1" applyAlignment="1">
      <alignment horizontal="center" wrapText="1"/>
    </xf>
    <xf numFmtId="0" fontId="41" fillId="0" borderId="0" xfId="3" applyFont="1" applyFill="1" applyBorder="1" applyAlignment="1">
      <alignment horizontal="center" wrapText="1"/>
    </xf>
    <xf numFmtId="0" fontId="41" fillId="0" borderId="0" xfId="3" applyFont="1" applyFill="1" applyAlignment="1">
      <alignment horizontal="center" wrapText="1"/>
    </xf>
    <xf numFmtId="0" fontId="42" fillId="0" borderId="0" xfId="3" applyFont="1" applyFill="1" applyBorder="1" applyAlignment="1">
      <alignment horizontal="center" wrapText="1"/>
    </xf>
    <xf numFmtId="0" fontId="42" fillId="0" borderId="0" xfId="3" applyFont="1" applyFill="1" applyAlignment="1">
      <alignment horizontal="center" wrapText="1"/>
    </xf>
    <xf numFmtId="49" fontId="43" fillId="0" borderId="0" xfId="3" applyNumberFormat="1" applyFont="1" applyFill="1" applyAlignment="1">
      <alignment horizontal="center" vertical="distributed"/>
    </xf>
    <xf numFmtId="0" fontId="6" fillId="0" borderId="0" xfId="3" applyFill="1" applyAlignment="1">
      <alignment horizontal="left" vertical="distributed"/>
    </xf>
    <xf numFmtId="0" fontId="38" fillId="0" borderId="0" xfId="3" applyFont="1" applyFill="1" applyAlignment="1">
      <alignment vertical="top" wrapText="1"/>
    </xf>
    <xf numFmtId="0" fontId="41" fillId="0" borderId="0" xfId="3" applyFont="1" applyFill="1" applyAlignment="1">
      <alignment vertical="top" wrapText="1"/>
    </xf>
    <xf numFmtId="0" fontId="41" fillId="0" borderId="0" xfId="3" applyFont="1" applyFill="1" applyBorder="1" applyAlignment="1">
      <alignment vertical="top" wrapText="1"/>
    </xf>
    <xf numFmtId="0" fontId="44" fillId="0" borderId="0" xfId="3" applyFont="1" applyFill="1" applyAlignment="1">
      <alignment horizontal="center" vertical="distributed" wrapText="1"/>
    </xf>
    <xf numFmtId="0" fontId="38" fillId="0" borderId="0" xfId="3" applyFont="1" applyFill="1" applyAlignment="1">
      <alignment horizontal="center" vertical="top" wrapText="1"/>
    </xf>
    <xf numFmtId="0" fontId="6" fillId="0" borderId="0" xfId="3" applyFill="1" applyAlignment="1">
      <alignment horizontal="center" vertical="distributed"/>
    </xf>
    <xf numFmtId="0" fontId="45" fillId="0" borderId="0" xfId="3" applyFont="1" applyFill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0" fillId="0" borderId="3" xfId="3" applyFont="1" applyFill="1" applyBorder="1" applyAlignment="1">
      <alignment horizontal="center" vertical="top" wrapText="1"/>
    </xf>
    <xf numFmtId="0" fontId="6" fillId="0" borderId="0" xfId="3" applyFill="1" applyAlignment="1">
      <alignment horizontal="center" vertical="distributed"/>
    </xf>
    <xf numFmtId="0" fontId="45" fillId="0" borderId="0" xfId="3" applyFont="1" applyFill="1" applyAlignment="1">
      <alignment horizontal="left" vertical="top" wrapText="1"/>
    </xf>
    <xf numFmtId="0" fontId="38" fillId="0" borderId="0" xfId="3" applyFont="1" applyFill="1" applyBorder="1" applyAlignment="1">
      <alignment horizontal="left" wrapText="1"/>
    </xf>
    <xf numFmtId="0" fontId="38" fillId="0" borderId="0" xfId="3" applyFont="1" applyFill="1" applyAlignment="1">
      <alignment horizontal="left" wrapText="1"/>
    </xf>
    <xf numFmtId="0" fontId="38" fillId="0" borderId="2" xfId="3" applyFont="1" applyFill="1" applyBorder="1" applyAlignment="1">
      <alignment horizontal="left" wrapText="1"/>
    </xf>
    <xf numFmtId="0" fontId="38" fillId="0" borderId="0" xfId="3" applyFont="1" applyFill="1" applyBorder="1" applyAlignment="1">
      <alignment horizontal="center" wrapText="1"/>
    </xf>
    <xf numFmtId="0" fontId="7" fillId="0" borderId="1" xfId="3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</cellXfs>
  <cellStyles count="4">
    <cellStyle name="Денежный 2" xfId="2"/>
    <cellStyle name="Обычный" xfId="0" builtinId="0"/>
    <cellStyle name="Обычный 2" xfId="3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9;&#1095;&#1077;&#1090;-&#1076;&#1086;&#1075;&#1086;&#1074;&#1086;&#1088;&#1086;&#1074;\&#1042;&#1077;&#1088;&#1086;&#1085;&#1080;&#1082;&#1072;%208,16,32,37,51,61\&#1055;&#1060;&#1061;&#1044;\&#1055;&#1060;&#1061;&#1044;%20&#1080;%20&#1088;&#1072;&#1089;&#1095;&#1077;&#1090;&#1099;-&#1086;&#1073;&#1086;&#1089;&#1085;&#1086;&#1074;&#1072;&#1085;&#1080;&#1103;%20&#1082;%20&#1085;&#1080;&#1084;%20&#1085;&#1072;%2001.04.2014\&#1056;&#1072;&#1089;&#1095;&#1077;&#1090;&#1099;-&#1086;&#1073;&#1086;&#1089;&#1085;&#1086;&#1074;&#1072;&#1085;&#1080;&#1103;%20&#1082;%20%20&#1055;&#1060;&#1061;&#1044;%202014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 (ГЗ)"/>
      <sheetName val="8 (СИЦ)"/>
      <sheetName val="8 (ПД)"/>
      <sheetName val="15 (ГЗ)"/>
      <sheetName val="15 (СИЦ)"/>
      <sheetName val="15 (ПД)"/>
      <sheetName val="16 (ГЗ)"/>
      <sheetName val="16 (СИЦ)"/>
      <sheetName val="16 (ПД)"/>
      <sheetName val="32 (ГЗ)"/>
      <sheetName val="32 (СИЦ)"/>
      <sheetName val="32 (ПД)"/>
      <sheetName val="37 (ГЗ)"/>
      <sheetName val="37 (СИЦ)"/>
      <sheetName val="37 (ПД)"/>
      <sheetName val="51 (ГЗ)"/>
      <sheetName val="51 (СИЦ)"/>
      <sheetName val="51 (ПД)"/>
      <sheetName val="61 (ГЗ)"/>
      <sheetName val="61 (СИЦ)"/>
      <sheetName val="61 (ПД)"/>
      <sheetName val="Лист1"/>
    </sheetNames>
    <sheetDataSet>
      <sheetData sheetId="0"/>
      <sheetData sheetId="1">
        <row r="10">
          <cell r="C10">
            <v>20400</v>
          </cell>
        </row>
      </sheetData>
      <sheetData sheetId="2">
        <row r="10">
          <cell r="C10">
            <v>43826.79</v>
          </cell>
        </row>
        <row r="17">
          <cell r="C17">
            <v>3402.79</v>
          </cell>
        </row>
        <row r="24">
          <cell r="C24">
            <v>392200</v>
          </cell>
        </row>
        <row r="31">
          <cell r="C31">
            <v>140000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149"/>
  <sheetViews>
    <sheetView topLeftCell="A14" zoomScaleNormal="100" workbookViewId="0">
      <selection activeCell="B28" sqref="B28"/>
    </sheetView>
  </sheetViews>
  <sheetFormatPr defaultRowHeight="12.75" x14ac:dyDescent="0.2"/>
  <cols>
    <col min="1" max="1" width="2.7109375" style="1" customWidth="1"/>
    <col min="2" max="2" width="69.28515625" style="22" customWidth="1"/>
    <col min="3" max="3" width="13.28515625" style="1" customWidth="1"/>
    <col min="4" max="4" width="18.28515625" style="1" customWidth="1"/>
    <col min="5" max="5" width="15.28515625" style="1" customWidth="1"/>
    <col min="6" max="6" width="14" style="1" customWidth="1"/>
    <col min="7" max="7" width="12.7109375" style="1" bestFit="1" customWidth="1"/>
    <col min="8" max="16384" width="9.140625" style="1"/>
  </cols>
  <sheetData>
    <row r="2" spans="1:7" ht="15.75" x14ac:dyDescent="0.25">
      <c r="A2" s="123" t="s">
        <v>0</v>
      </c>
      <c r="B2" s="123"/>
      <c r="C2" s="123"/>
      <c r="D2" s="123"/>
      <c r="E2" s="123"/>
      <c r="F2" s="123"/>
    </row>
    <row r="3" spans="1:7" ht="15.75" x14ac:dyDescent="0.25">
      <c r="A3" s="123" t="s">
        <v>1</v>
      </c>
      <c r="B3" s="123"/>
      <c r="C3" s="123"/>
      <c r="D3" s="123"/>
      <c r="E3" s="123"/>
      <c r="F3" s="123"/>
    </row>
    <row r="4" spans="1:7" ht="15.75" customHeight="1" x14ac:dyDescent="0.25">
      <c r="A4" s="124" t="s">
        <v>2</v>
      </c>
      <c r="B4" s="124"/>
      <c r="C4" s="124"/>
      <c r="D4" s="124"/>
      <c r="E4" s="124"/>
      <c r="F4" s="124"/>
    </row>
    <row r="5" spans="1:7" ht="15.75" customHeight="1" x14ac:dyDescent="0.25">
      <c r="A5" s="124" t="s">
        <v>3</v>
      </c>
      <c r="B5" s="124"/>
      <c r="C5" s="124"/>
      <c r="D5" s="124"/>
      <c r="E5" s="124"/>
      <c r="F5" s="124"/>
    </row>
    <row r="9" spans="1:7" x14ac:dyDescent="0.2">
      <c r="B9" s="2" t="s">
        <v>4</v>
      </c>
      <c r="C9" s="3"/>
    </row>
    <row r="10" spans="1:7" ht="63.75" x14ac:dyDescent="0.2">
      <c r="B10" s="4" t="s">
        <v>5</v>
      </c>
      <c r="C10" s="4" t="s">
        <v>6</v>
      </c>
      <c r="D10" s="4" t="s">
        <v>7</v>
      </c>
      <c r="E10" s="4" t="s">
        <v>8</v>
      </c>
      <c r="F10" s="5">
        <f>C12+C18+C25+C34+C40+C54+C82+C97+C103+C114+C135+C141</f>
        <v>16498170.090000002</v>
      </c>
      <c r="G10" s="5">
        <f>F10+'[1]8 (СИЦ)'!C10+'[1]8 (ПД)'!C10+'[1]8 (ПД)'!C17+'[1]8 (ПД)'!C24+'[1]8 (ПД)'!C31</f>
        <v>17097999.670000002</v>
      </c>
    </row>
    <row r="11" spans="1:7" x14ac:dyDescent="0.2">
      <c r="B11" s="6" t="s">
        <v>9</v>
      </c>
      <c r="C11" s="7">
        <f>D11+E11</f>
        <v>9135907.1000000015</v>
      </c>
      <c r="D11" s="7">
        <f>8322405.46+267107.1</f>
        <v>8589512.5600000005</v>
      </c>
      <c r="E11" s="8">
        <v>546394.54</v>
      </c>
    </row>
    <row r="12" spans="1:7" x14ac:dyDescent="0.2">
      <c r="B12" s="9" t="s">
        <v>10</v>
      </c>
      <c r="C12" s="10">
        <f>SUM(C11:C11)</f>
        <v>9135907.1000000015</v>
      </c>
      <c r="D12" s="10">
        <f>SUM(D11:D11)</f>
        <v>8589512.5600000005</v>
      </c>
      <c r="E12" s="10">
        <f>SUM(E11:E11)</f>
        <v>546394.54</v>
      </c>
      <c r="F12" s="5"/>
    </row>
    <row r="15" spans="1:7" x14ac:dyDescent="0.2">
      <c r="B15" s="2" t="s">
        <v>11</v>
      </c>
      <c r="C15" s="3"/>
    </row>
    <row r="16" spans="1:7" ht="63.75" x14ac:dyDescent="0.2">
      <c r="B16" s="4" t="s">
        <v>5</v>
      </c>
      <c r="C16" s="4" t="s">
        <v>6</v>
      </c>
      <c r="D16" s="4" t="s">
        <v>7</v>
      </c>
      <c r="E16" s="4" t="s">
        <v>8</v>
      </c>
      <c r="F16" s="5">
        <f>D12+D18+D25+D34+D40+D54+D82+D97+D103+D114+D135</f>
        <v>13522189.869999999</v>
      </c>
      <c r="G16" s="5">
        <f>E12+E18+E25+E34+E40+E54+E82+E97+E103+E114+E135</f>
        <v>2792180.22</v>
      </c>
    </row>
    <row r="17" spans="2:5" ht="25.5" x14ac:dyDescent="0.2">
      <c r="B17" s="6" t="s">
        <v>12</v>
      </c>
      <c r="C17" s="7">
        <v>600</v>
      </c>
      <c r="D17" s="7">
        <v>600</v>
      </c>
      <c r="E17" s="8">
        <v>0</v>
      </c>
    </row>
    <row r="18" spans="2:5" x14ac:dyDescent="0.2">
      <c r="B18" s="9" t="s">
        <v>10</v>
      </c>
      <c r="C18" s="10">
        <f>SUM(C17:C17)</f>
        <v>600</v>
      </c>
      <c r="D18" s="10">
        <f>SUM(D17:D17)</f>
        <v>600</v>
      </c>
      <c r="E18" s="10">
        <f>SUM(E17:E17)</f>
        <v>0</v>
      </c>
    </row>
    <row r="22" spans="2:5" x14ac:dyDescent="0.2">
      <c r="B22" s="2" t="s">
        <v>13</v>
      </c>
      <c r="C22" s="3"/>
    </row>
    <row r="23" spans="2:5" ht="63.75" x14ac:dyDescent="0.2">
      <c r="B23" s="4" t="s">
        <v>5</v>
      </c>
      <c r="C23" s="4" t="s">
        <v>6</v>
      </c>
      <c r="D23" s="4" t="s">
        <v>7</v>
      </c>
      <c r="E23" s="4" t="s">
        <v>8</v>
      </c>
    </row>
    <row r="24" spans="2:5" x14ac:dyDescent="0.2">
      <c r="B24" s="6" t="s">
        <v>14</v>
      </c>
      <c r="C24" s="7">
        <v>2678400</v>
      </c>
      <c r="D24" s="7">
        <f>C24-E24</f>
        <v>2441994.34</v>
      </c>
      <c r="E24" s="8">
        <v>236405.66</v>
      </c>
    </row>
    <row r="25" spans="2:5" x14ac:dyDescent="0.2">
      <c r="B25" s="9" t="s">
        <v>10</v>
      </c>
      <c r="C25" s="10">
        <f>SUM(C24:C24)</f>
        <v>2678400</v>
      </c>
      <c r="D25" s="10">
        <f>SUM(D24:D24)</f>
        <v>2441994.34</v>
      </c>
      <c r="E25" s="10">
        <f>SUM(E24:E24)</f>
        <v>236405.66</v>
      </c>
    </row>
    <row r="28" spans="2:5" x14ac:dyDescent="0.2">
      <c r="B28" s="2" t="s">
        <v>15</v>
      </c>
    </row>
    <row r="29" spans="2:5" ht="63.75" x14ac:dyDescent="0.2">
      <c r="B29" s="4" t="s">
        <v>5</v>
      </c>
      <c r="C29" s="4" t="s">
        <v>6</v>
      </c>
      <c r="D29" s="4" t="s">
        <v>7</v>
      </c>
      <c r="E29" s="4" t="s">
        <v>8</v>
      </c>
    </row>
    <row r="30" spans="2:5" ht="25.5" x14ac:dyDescent="0.2">
      <c r="B30" s="6" t="s">
        <v>16</v>
      </c>
      <c r="C30" s="8">
        <v>9161.52</v>
      </c>
      <c r="D30" s="8">
        <v>9161.52</v>
      </c>
      <c r="E30" s="8">
        <v>0</v>
      </c>
    </row>
    <row r="31" spans="2:5" ht="25.5" x14ac:dyDescent="0.2">
      <c r="B31" s="6" t="s">
        <v>17</v>
      </c>
      <c r="C31" s="8">
        <v>1345.2</v>
      </c>
      <c r="D31" s="8">
        <v>1345.2</v>
      </c>
      <c r="E31" s="8">
        <v>0</v>
      </c>
    </row>
    <row r="32" spans="2:5" ht="89.25" x14ac:dyDescent="0.2">
      <c r="B32" s="6" t="s">
        <v>18</v>
      </c>
      <c r="C32" s="8">
        <v>44928</v>
      </c>
      <c r="D32" s="8">
        <v>44928</v>
      </c>
      <c r="E32" s="8">
        <v>0</v>
      </c>
    </row>
    <row r="33" spans="2:5" ht="25.5" x14ac:dyDescent="0.2">
      <c r="B33" s="6" t="s">
        <v>19</v>
      </c>
      <c r="C33" s="8">
        <f>21240+3825.28</f>
        <v>25065.279999999999</v>
      </c>
      <c r="D33" s="8">
        <f>21240+3825.28</f>
        <v>25065.279999999999</v>
      </c>
      <c r="E33" s="8">
        <v>0</v>
      </c>
    </row>
    <row r="34" spans="2:5" x14ac:dyDescent="0.2">
      <c r="B34" s="9" t="s">
        <v>10</v>
      </c>
      <c r="C34" s="10">
        <f>SUM(C30:C33)</f>
        <v>80500</v>
      </c>
      <c r="D34" s="10">
        <f t="shared" ref="D34:E34" si="0">SUM(D30:D33)</f>
        <v>80500</v>
      </c>
      <c r="E34" s="10">
        <f t="shared" si="0"/>
        <v>0</v>
      </c>
    </row>
    <row r="37" spans="2:5" x14ac:dyDescent="0.2">
      <c r="B37" s="2" t="s">
        <v>20</v>
      </c>
    </row>
    <row r="38" spans="2:5" ht="63.75" x14ac:dyDescent="0.2">
      <c r="B38" s="4" t="s">
        <v>5</v>
      </c>
      <c r="C38" s="4" t="s">
        <v>6</v>
      </c>
      <c r="D38" s="4" t="s">
        <v>7</v>
      </c>
      <c r="E38" s="4" t="s">
        <v>8</v>
      </c>
    </row>
    <row r="39" spans="2:5" x14ac:dyDescent="0.2">
      <c r="B39" s="6" t="s">
        <v>21</v>
      </c>
      <c r="C39" s="7">
        <v>20000</v>
      </c>
      <c r="D39" s="7">
        <v>20000</v>
      </c>
      <c r="E39" s="8">
        <v>0</v>
      </c>
    </row>
    <row r="40" spans="2:5" x14ac:dyDescent="0.2">
      <c r="B40" s="9" t="s">
        <v>10</v>
      </c>
      <c r="C40" s="10">
        <f>SUM(C39:C39)</f>
        <v>20000</v>
      </c>
      <c r="D40" s="10">
        <f t="shared" ref="D40:E40" si="1">SUM(D39:D39)</f>
        <v>20000</v>
      </c>
      <c r="E40" s="10">
        <f t="shared" si="1"/>
        <v>0</v>
      </c>
    </row>
    <row r="43" spans="2:5" x14ac:dyDescent="0.2">
      <c r="B43" s="2" t="s">
        <v>22</v>
      </c>
    </row>
    <row r="44" spans="2:5" ht="63.75" x14ac:dyDescent="0.2">
      <c r="B44" s="4" t="s">
        <v>5</v>
      </c>
      <c r="C44" s="4" t="s">
        <v>6</v>
      </c>
      <c r="D44" s="4" t="s">
        <v>7</v>
      </c>
      <c r="E44" s="4" t="s">
        <v>8</v>
      </c>
    </row>
    <row r="45" spans="2:5" x14ac:dyDescent="0.2">
      <c r="B45" s="6" t="s">
        <v>23</v>
      </c>
      <c r="C45" s="8">
        <f>E45</f>
        <v>74200</v>
      </c>
      <c r="D45" s="8">
        <v>0</v>
      </c>
      <c r="E45" s="8">
        <f>74200</f>
        <v>74200</v>
      </c>
    </row>
    <row r="46" spans="2:5" x14ac:dyDescent="0.2">
      <c r="B46" s="6" t="s">
        <v>24</v>
      </c>
      <c r="C46" s="8">
        <f t="shared" ref="C46:C49" si="2">E46</f>
        <v>120000</v>
      </c>
      <c r="D46" s="8">
        <v>0</v>
      </c>
      <c r="E46" s="8">
        <v>120000</v>
      </c>
    </row>
    <row r="47" spans="2:5" x14ac:dyDescent="0.2">
      <c r="B47" s="6" t="s">
        <v>25</v>
      </c>
      <c r="C47" s="8">
        <f t="shared" si="2"/>
        <v>57000</v>
      </c>
      <c r="D47" s="8">
        <v>0</v>
      </c>
      <c r="E47" s="8">
        <v>57000</v>
      </c>
    </row>
    <row r="48" spans="2:5" x14ac:dyDescent="0.2">
      <c r="B48" s="6" t="s">
        <v>26</v>
      </c>
      <c r="C48" s="8">
        <f t="shared" si="2"/>
        <v>150000</v>
      </c>
      <c r="D48" s="8">
        <v>0</v>
      </c>
      <c r="E48" s="8">
        <f>150000</f>
        <v>150000</v>
      </c>
    </row>
    <row r="49" spans="2:5" x14ac:dyDescent="0.2">
      <c r="B49" s="6" t="s">
        <v>27</v>
      </c>
      <c r="C49" s="8">
        <f t="shared" si="2"/>
        <v>320600</v>
      </c>
      <c r="D49" s="8">
        <v>0</v>
      </c>
      <c r="E49" s="8">
        <f>320600</f>
        <v>320600</v>
      </c>
    </row>
    <row r="50" spans="2:5" x14ac:dyDescent="0.2">
      <c r="B50" s="11" t="s">
        <v>28</v>
      </c>
      <c r="C50" s="12"/>
      <c r="D50" s="8"/>
      <c r="E50" s="8"/>
    </row>
    <row r="51" spans="2:5" x14ac:dyDescent="0.2">
      <c r="B51" s="6" t="s">
        <v>23</v>
      </c>
      <c r="C51" s="8">
        <v>8083.5</v>
      </c>
      <c r="D51" s="8">
        <v>0</v>
      </c>
      <c r="E51" s="8">
        <v>8083.5</v>
      </c>
    </row>
    <row r="52" spans="2:5" x14ac:dyDescent="0.2">
      <c r="B52" s="6" t="s">
        <v>26</v>
      </c>
      <c r="C52" s="8">
        <v>3840.41</v>
      </c>
      <c r="D52" s="8">
        <v>0</v>
      </c>
      <c r="E52" s="8">
        <v>3840.41</v>
      </c>
    </row>
    <row r="53" spans="2:5" x14ac:dyDescent="0.2">
      <c r="B53" s="6" t="s">
        <v>27</v>
      </c>
      <c r="C53" s="8">
        <v>34464.42</v>
      </c>
      <c r="D53" s="8">
        <v>0</v>
      </c>
      <c r="E53" s="8">
        <v>34464.42</v>
      </c>
    </row>
    <row r="54" spans="2:5" x14ac:dyDescent="0.2">
      <c r="B54" s="9" t="s">
        <v>10</v>
      </c>
      <c r="C54" s="10">
        <f>SUM(C45:C53)</f>
        <v>768188.33000000007</v>
      </c>
      <c r="D54" s="10">
        <f>SUM(D45:D53)</f>
        <v>0</v>
      </c>
      <c r="E54" s="10">
        <f>SUM(E45:E53)</f>
        <v>768188.33000000007</v>
      </c>
    </row>
    <row r="57" spans="2:5" x14ac:dyDescent="0.2">
      <c r="B57" s="2" t="s">
        <v>29</v>
      </c>
    </row>
    <row r="58" spans="2:5" ht="63.75" x14ac:dyDescent="0.2">
      <c r="B58" s="4" t="s">
        <v>5</v>
      </c>
      <c r="C58" s="4" t="s">
        <v>6</v>
      </c>
      <c r="D58" s="4" t="s">
        <v>7</v>
      </c>
      <c r="E58" s="4" t="s">
        <v>8</v>
      </c>
    </row>
    <row r="59" spans="2:5" x14ac:dyDescent="0.2">
      <c r="B59" s="13"/>
      <c r="C59" s="8"/>
      <c r="D59" s="8"/>
      <c r="E59" s="8"/>
    </row>
    <row r="60" spans="2:5" ht="38.25" x14ac:dyDescent="0.2">
      <c r="B60" s="6" t="s">
        <v>30</v>
      </c>
      <c r="C60" s="8">
        <v>13841.32</v>
      </c>
      <c r="D60" s="8">
        <v>0</v>
      </c>
      <c r="E60" s="8">
        <v>13841.32</v>
      </c>
    </row>
    <row r="61" spans="2:5" ht="25.5" x14ac:dyDescent="0.2">
      <c r="B61" s="6" t="s">
        <v>31</v>
      </c>
      <c r="C61" s="8">
        <v>7484</v>
      </c>
      <c r="D61" s="8">
        <v>0</v>
      </c>
      <c r="E61" s="8">
        <v>7484</v>
      </c>
    </row>
    <row r="62" spans="2:5" ht="27.75" customHeight="1" x14ac:dyDescent="0.2">
      <c r="B62" s="6" t="s">
        <v>32</v>
      </c>
      <c r="C62" s="8">
        <v>14519.05</v>
      </c>
      <c r="D62" s="8">
        <v>0</v>
      </c>
      <c r="E62" s="8">
        <v>14519.05</v>
      </c>
    </row>
    <row r="63" spans="2:5" x14ac:dyDescent="0.2">
      <c r="B63" s="6" t="s">
        <v>33</v>
      </c>
      <c r="C63" s="8">
        <v>3134.38</v>
      </c>
      <c r="D63" s="8">
        <v>0</v>
      </c>
      <c r="E63" s="8">
        <v>3134.38</v>
      </c>
    </row>
    <row r="64" spans="2:5" x14ac:dyDescent="0.2">
      <c r="B64" s="6" t="s">
        <v>34</v>
      </c>
      <c r="C64" s="8">
        <v>6044.1</v>
      </c>
      <c r="D64" s="8">
        <v>0</v>
      </c>
      <c r="E64" s="8">
        <v>6044.1</v>
      </c>
    </row>
    <row r="65" spans="2:5" x14ac:dyDescent="0.2">
      <c r="B65" s="6" t="s">
        <v>35</v>
      </c>
      <c r="C65" s="8">
        <v>5671.05</v>
      </c>
      <c r="D65" s="8">
        <v>0</v>
      </c>
      <c r="E65" s="8">
        <v>5671.05</v>
      </c>
    </row>
    <row r="66" spans="2:5" x14ac:dyDescent="0.2">
      <c r="B66" s="6" t="s">
        <v>36</v>
      </c>
      <c r="C66" s="8">
        <v>38111.51</v>
      </c>
      <c r="D66" s="8">
        <v>0</v>
      </c>
      <c r="E66" s="8">
        <v>38111.51</v>
      </c>
    </row>
    <row r="67" spans="2:5" ht="25.5" x14ac:dyDescent="0.2">
      <c r="B67" s="6" t="s">
        <v>37</v>
      </c>
      <c r="C67" s="8">
        <v>14000</v>
      </c>
      <c r="D67" s="8">
        <v>0</v>
      </c>
      <c r="E67" s="8">
        <v>14000</v>
      </c>
    </row>
    <row r="68" spans="2:5" ht="25.5" x14ac:dyDescent="0.2">
      <c r="B68" s="6" t="s">
        <v>38</v>
      </c>
      <c r="C68" s="8">
        <v>8000</v>
      </c>
      <c r="D68" s="8">
        <v>0</v>
      </c>
      <c r="E68" s="8">
        <v>8000</v>
      </c>
    </row>
    <row r="69" spans="2:5" x14ac:dyDescent="0.2">
      <c r="B69" s="6" t="s">
        <v>39</v>
      </c>
      <c r="C69" s="8">
        <v>57998.55</v>
      </c>
      <c r="D69" s="8">
        <v>0</v>
      </c>
      <c r="E69" s="8">
        <v>57998.55</v>
      </c>
    </row>
    <row r="70" spans="2:5" x14ac:dyDescent="0.2">
      <c r="B70" s="6" t="s">
        <v>40</v>
      </c>
      <c r="C70" s="8">
        <v>6500</v>
      </c>
      <c r="D70" s="8">
        <v>0</v>
      </c>
      <c r="E70" s="8">
        <v>6500</v>
      </c>
    </row>
    <row r="71" spans="2:5" x14ac:dyDescent="0.2">
      <c r="B71" s="6" t="s">
        <v>41</v>
      </c>
      <c r="C71" s="8">
        <v>14140.42</v>
      </c>
      <c r="D71" s="8">
        <v>0</v>
      </c>
      <c r="E71" s="8">
        <v>14140.42</v>
      </c>
    </row>
    <row r="72" spans="2:5" ht="25.5" x14ac:dyDescent="0.2">
      <c r="B72" s="6" t="s">
        <v>42</v>
      </c>
      <c r="C72" s="8">
        <v>2200</v>
      </c>
      <c r="D72" s="8">
        <v>0</v>
      </c>
      <c r="E72" s="8">
        <v>2200</v>
      </c>
    </row>
    <row r="73" spans="2:5" x14ac:dyDescent="0.2">
      <c r="B73" s="6" t="s">
        <v>43</v>
      </c>
      <c r="C73" s="8">
        <v>11000</v>
      </c>
      <c r="D73" s="8">
        <v>0</v>
      </c>
      <c r="E73" s="8">
        <v>11000</v>
      </c>
    </row>
    <row r="74" spans="2:5" x14ac:dyDescent="0.2">
      <c r="B74" s="6" t="s">
        <v>44</v>
      </c>
      <c r="C74" s="8">
        <v>87772.62</v>
      </c>
      <c r="D74" s="8">
        <v>87772.62</v>
      </c>
      <c r="E74" s="8">
        <v>0</v>
      </c>
    </row>
    <row r="75" spans="2:5" x14ac:dyDescent="0.2">
      <c r="B75" s="6" t="s">
        <v>45</v>
      </c>
      <c r="C75" s="8">
        <v>24114</v>
      </c>
      <c r="D75" s="8">
        <v>0</v>
      </c>
      <c r="E75" s="8">
        <v>24114</v>
      </c>
    </row>
    <row r="76" spans="2:5" x14ac:dyDescent="0.2">
      <c r="B76" s="6" t="s">
        <v>46</v>
      </c>
      <c r="C76" s="8">
        <v>57003</v>
      </c>
      <c r="D76" s="8">
        <v>0</v>
      </c>
      <c r="E76" s="8">
        <v>57003</v>
      </c>
    </row>
    <row r="77" spans="2:5" x14ac:dyDescent="0.2">
      <c r="B77" s="6" t="s">
        <v>47</v>
      </c>
      <c r="C77" s="8">
        <v>190266</v>
      </c>
      <c r="D77" s="8">
        <v>0</v>
      </c>
      <c r="E77" s="8">
        <v>190266</v>
      </c>
    </row>
    <row r="78" spans="2:5" x14ac:dyDescent="0.2">
      <c r="B78" s="6" t="s">
        <v>48</v>
      </c>
      <c r="C78" s="8">
        <v>500000</v>
      </c>
      <c r="D78" s="8"/>
      <c r="E78" s="8">
        <v>500000</v>
      </c>
    </row>
    <row r="79" spans="2:5" x14ac:dyDescent="0.2">
      <c r="B79" s="11" t="s">
        <v>28</v>
      </c>
      <c r="C79" s="12"/>
      <c r="D79" s="8"/>
      <c r="E79" s="8"/>
    </row>
    <row r="80" spans="2:5" ht="25.5" x14ac:dyDescent="0.2">
      <c r="B80" s="6" t="s">
        <v>49</v>
      </c>
      <c r="C80" s="8">
        <v>432.76</v>
      </c>
      <c r="D80" s="8">
        <v>0</v>
      </c>
      <c r="E80" s="8">
        <v>432.76</v>
      </c>
    </row>
    <row r="81" spans="2:5" x14ac:dyDescent="0.2">
      <c r="B81" s="6" t="s">
        <v>32</v>
      </c>
      <c r="C81" s="14">
        <v>1140</v>
      </c>
      <c r="D81" s="8">
        <v>0</v>
      </c>
      <c r="E81" s="14">
        <v>1140</v>
      </c>
    </row>
    <row r="82" spans="2:5" x14ac:dyDescent="0.2">
      <c r="B82" s="9" t="s">
        <v>10</v>
      </c>
      <c r="C82" s="10">
        <f>SUM(C59:C81)</f>
        <v>1063372.76</v>
      </c>
      <c r="D82" s="10">
        <f>SUM(D59:D81)</f>
        <v>87772.62</v>
      </c>
      <c r="E82" s="10">
        <f>SUM(E59:E81)</f>
        <v>975600.14</v>
      </c>
    </row>
    <row r="85" spans="2:5" x14ac:dyDescent="0.2">
      <c r="B85" s="2" t="s">
        <v>50</v>
      </c>
    </row>
    <row r="86" spans="2:5" ht="63.75" x14ac:dyDescent="0.2">
      <c r="B86" s="4" t="s">
        <v>5</v>
      </c>
      <c r="C86" s="4" t="s">
        <v>6</v>
      </c>
      <c r="D86" s="4" t="s">
        <v>7</v>
      </c>
      <c r="E86" s="4" t="s">
        <v>8</v>
      </c>
    </row>
    <row r="87" spans="2:5" x14ac:dyDescent="0.2">
      <c r="B87" s="6"/>
      <c r="C87" s="8"/>
      <c r="D87" s="8"/>
      <c r="E87" s="8"/>
    </row>
    <row r="88" spans="2:5" ht="25.5" x14ac:dyDescent="0.2">
      <c r="B88" s="6" t="s">
        <v>51</v>
      </c>
      <c r="C88" s="8">
        <v>495</v>
      </c>
      <c r="D88" s="8">
        <v>495</v>
      </c>
      <c r="E88" s="8">
        <v>0</v>
      </c>
    </row>
    <row r="89" spans="2:5" x14ac:dyDescent="0.2">
      <c r="B89" s="6" t="s">
        <v>52</v>
      </c>
      <c r="C89" s="8">
        <v>137500</v>
      </c>
      <c r="D89" s="8">
        <v>137500</v>
      </c>
      <c r="E89" s="8">
        <v>0</v>
      </c>
    </row>
    <row r="90" spans="2:5" ht="25.5" x14ac:dyDescent="0.2">
      <c r="B90" s="6" t="s">
        <v>53</v>
      </c>
      <c r="C90" s="8">
        <v>81153.58</v>
      </c>
      <c r="D90" s="8">
        <v>0</v>
      </c>
      <c r="E90" s="8">
        <v>81153.58</v>
      </c>
    </row>
    <row r="91" spans="2:5" ht="25.5" x14ac:dyDescent="0.2">
      <c r="B91" s="6" t="s">
        <v>54</v>
      </c>
      <c r="C91" s="8">
        <v>39239.47</v>
      </c>
      <c r="D91" s="8">
        <v>0</v>
      </c>
      <c r="E91" s="8">
        <v>39239.47</v>
      </c>
    </row>
    <row r="92" spans="2:5" ht="25.5" x14ac:dyDescent="0.2">
      <c r="B92" s="6" t="s">
        <v>55</v>
      </c>
      <c r="C92" s="8">
        <v>45198.5</v>
      </c>
      <c r="D92" s="8">
        <v>0</v>
      </c>
      <c r="E92" s="8">
        <v>45198.5</v>
      </c>
    </row>
    <row r="93" spans="2:5" x14ac:dyDescent="0.2">
      <c r="B93" s="6" t="s">
        <v>56</v>
      </c>
      <c r="C93" s="8">
        <v>2037.23</v>
      </c>
      <c r="D93" s="8">
        <v>2037.23</v>
      </c>
      <c r="E93" s="8">
        <v>0</v>
      </c>
    </row>
    <row r="94" spans="2:5" x14ac:dyDescent="0.2">
      <c r="B94" s="6" t="s">
        <v>57</v>
      </c>
      <c r="C94" s="8">
        <v>8400</v>
      </c>
      <c r="D94" s="8">
        <v>8400</v>
      </c>
      <c r="E94" s="8">
        <v>0</v>
      </c>
    </row>
    <row r="95" spans="2:5" ht="38.25" x14ac:dyDescent="0.2">
      <c r="B95" s="6" t="s">
        <v>58</v>
      </c>
      <c r="C95" s="8">
        <v>18000</v>
      </c>
      <c r="D95" s="8">
        <v>18000</v>
      </c>
      <c r="E95" s="8">
        <v>0</v>
      </c>
    </row>
    <row r="96" spans="2:5" x14ac:dyDescent="0.2">
      <c r="B96" s="6" t="s">
        <v>59</v>
      </c>
      <c r="C96" s="8">
        <v>21976.22</v>
      </c>
      <c r="D96" s="8">
        <v>21976.22</v>
      </c>
      <c r="E96" s="8">
        <v>0</v>
      </c>
    </row>
    <row r="97" spans="2:5" x14ac:dyDescent="0.2">
      <c r="B97" s="9" t="s">
        <v>10</v>
      </c>
      <c r="C97" s="10">
        <f>SUM(C87:C96)</f>
        <v>354000</v>
      </c>
      <c r="D97" s="10">
        <f>SUM(D87:D96)</f>
        <v>188408.45</v>
      </c>
      <c r="E97" s="10">
        <f>SUM(E87:E96)</f>
        <v>165591.54999999999</v>
      </c>
    </row>
    <row r="100" spans="2:5" x14ac:dyDescent="0.2">
      <c r="B100" s="2" t="s">
        <v>60</v>
      </c>
    </row>
    <row r="101" spans="2:5" ht="63.75" x14ac:dyDescent="0.2">
      <c r="B101" s="4" t="s">
        <v>5</v>
      </c>
      <c r="C101" s="4" t="s">
        <v>6</v>
      </c>
      <c r="D101" s="4" t="s">
        <v>7</v>
      </c>
      <c r="E101" s="4" t="s">
        <v>8</v>
      </c>
    </row>
    <row r="102" spans="2:5" x14ac:dyDescent="0.2">
      <c r="B102" s="6" t="s">
        <v>61</v>
      </c>
      <c r="C102" s="8">
        <v>20000</v>
      </c>
      <c r="D102" s="8">
        <v>0</v>
      </c>
      <c r="E102" s="8">
        <v>20000</v>
      </c>
    </row>
    <row r="103" spans="2:5" x14ac:dyDescent="0.2">
      <c r="B103" s="9" t="s">
        <v>10</v>
      </c>
      <c r="C103" s="10">
        <f>SUM(C102:C102)</f>
        <v>20000</v>
      </c>
      <c r="D103" s="10">
        <f t="shared" ref="D103:E103" si="3">SUM(D102:D102)</f>
        <v>0</v>
      </c>
      <c r="E103" s="10">
        <f t="shared" si="3"/>
        <v>20000</v>
      </c>
    </row>
    <row r="106" spans="2:5" x14ac:dyDescent="0.2">
      <c r="B106" s="2" t="s">
        <v>62</v>
      </c>
    </row>
    <row r="107" spans="2:5" ht="63.75" x14ac:dyDescent="0.2">
      <c r="B107" s="4" t="s">
        <v>5</v>
      </c>
      <c r="C107" s="4" t="s">
        <v>6</v>
      </c>
      <c r="D107" s="4" t="s">
        <v>7</v>
      </c>
      <c r="E107" s="4" t="s">
        <v>8</v>
      </c>
    </row>
    <row r="108" spans="2:5" x14ac:dyDescent="0.2">
      <c r="B108" s="6"/>
      <c r="C108" s="8"/>
      <c r="D108" s="8"/>
      <c r="E108" s="8"/>
    </row>
    <row r="109" spans="2:5" x14ac:dyDescent="0.2">
      <c r="B109" s="6" t="s">
        <v>63</v>
      </c>
      <c r="C109" s="8">
        <v>40000</v>
      </c>
      <c r="D109" s="8">
        <v>40000</v>
      </c>
      <c r="E109" s="8">
        <v>0</v>
      </c>
    </row>
    <row r="110" spans="2:5" ht="25.5" x14ac:dyDescent="0.2">
      <c r="B110" s="6" t="s">
        <v>64</v>
      </c>
      <c r="C110" s="8">
        <v>20000</v>
      </c>
      <c r="D110" s="8">
        <v>20000</v>
      </c>
      <c r="E110" s="8">
        <v>0</v>
      </c>
    </row>
    <row r="111" spans="2:5" x14ac:dyDescent="0.2">
      <c r="B111" s="6" t="s">
        <v>65</v>
      </c>
      <c r="C111" s="8">
        <v>50000</v>
      </c>
      <c r="D111" s="8">
        <v>50000</v>
      </c>
      <c r="E111" s="8">
        <v>0</v>
      </c>
    </row>
    <row r="112" spans="2:5" x14ac:dyDescent="0.2">
      <c r="B112" s="6" t="s">
        <v>66</v>
      </c>
      <c r="C112" s="8">
        <v>6612</v>
      </c>
      <c r="D112" s="8">
        <v>6612</v>
      </c>
      <c r="E112" s="8">
        <v>0</v>
      </c>
    </row>
    <row r="113" spans="2:5" x14ac:dyDescent="0.2">
      <c r="B113" s="6" t="s">
        <v>67</v>
      </c>
      <c r="C113" s="8">
        <v>14588</v>
      </c>
      <c r="D113" s="8">
        <v>14588</v>
      </c>
      <c r="E113" s="8">
        <v>0</v>
      </c>
    </row>
    <row r="114" spans="2:5" ht="13.5" customHeight="1" x14ac:dyDescent="0.2">
      <c r="B114" s="9" t="s">
        <v>10</v>
      </c>
      <c r="C114" s="10">
        <f>SUM(C108:C113)</f>
        <v>131200</v>
      </c>
      <c r="D114" s="10">
        <f>SUM(D108:D113)</f>
        <v>131200</v>
      </c>
      <c r="E114" s="10">
        <f>SUM(E108:E113)</f>
        <v>0</v>
      </c>
    </row>
    <row r="115" spans="2:5" x14ac:dyDescent="0.2">
      <c r="B115" s="15"/>
      <c r="C115" s="16"/>
      <c r="D115" s="16"/>
      <c r="E115" s="16"/>
    </row>
    <row r="116" spans="2:5" x14ac:dyDescent="0.2">
      <c r="B116" s="15"/>
      <c r="C116" s="16"/>
      <c r="D116" s="16"/>
      <c r="E116" s="16"/>
    </row>
    <row r="117" spans="2:5" x14ac:dyDescent="0.2">
      <c r="B117" s="2" t="s">
        <v>68</v>
      </c>
    </row>
    <row r="118" spans="2:5" ht="63.75" x14ac:dyDescent="0.2">
      <c r="B118" s="4" t="s">
        <v>5</v>
      </c>
      <c r="C118" s="4" t="s">
        <v>6</v>
      </c>
      <c r="D118" s="4" t="s">
        <v>7</v>
      </c>
      <c r="E118" s="4" t="s">
        <v>8</v>
      </c>
    </row>
    <row r="119" spans="2:5" x14ac:dyDescent="0.2">
      <c r="B119" s="6" t="s">
        <v>69</v>
      </c>
      <c r="C119" s="8">
        <v>1609928.95</v>
      </c>
      <c r="D119" s="8">
        <v>1609928.95</v>
      </c>
      <c r="E119" s="17">
        <v>0</v>
      </c>
    </row>
    <row r="120" spans="2:5" x14ac:dyDescent="0.2">
      <c r="B120" s="6"/>
      <c r="C120" s="8"/>
      <c r="D120" s="8"/>
      <c r="E120" s="8"/>
    </row>
    <row r="121" spans="2:5" x14ac:dyDescent="0.2">
      <c r="B121" s="6" t="s">
        <v>70</v>
      </c>
      <c r="C121" s="8">
        <v>10500</v>
      </c>
      <c r="D121" s="8">
        <v>10500</v>
      </c>
      <c r="E121" s="8">
        <v>0</v>
      </c>
    </row>
    <row r="122" spans="2:5" x14ac:dyDescent="0.2">
      <c r="B122" s="6" t="s">
        <v>71</v>
      </c>
      <c r="C122" s="8">
        <v>35000</v>
      </c>
      <c r="D122" s="8">
        <v>0</v>
      </c>
      <c r="E122" s="8">
        <v>35000</v>
      </c>
    </row>
    <row r="123" spans="2:5" x14ac:dyDescent="0.2">
      <c r="B123" s="6" t="s">
        <v>72</v>
      </c>
      <c r="C123" s="7">
        <v>26270</v>
      </c>
      <c r="D123" s="7">
        <v>26270</v>
      </c>
      <c r="E123" s="8">
        <v>0</v>
      </c>
    </row>
    <row r="124" spans="2:5" x14ac:dyDescent="0.2">
      <c r="B124" s="6" t="s">
        <v>73</v>
      </c>
      <c r="C124" s="8">
        <v>20000</v>
      </c>
      <c r="D124" s="8">
        <v>0</v>
      </c>
      <c r="E124" s="8">
        <v>20000</v>
      </c>
    </row>
    <row r="125" spans="2:5" x14ac:dyDescent="0.2">
      <c r="B125" s="6" t="s">
        <v>74</v>
      </c>
      <c r="C125" s="8">
        <v>40000</v>
      </c>
      <c r="D125" s="8">
        <v>40000</v>
      </c>
      <c r="E125" s="8">
        <v>0</v>
      </c>
    </row>
    <row r="126" spans="2:5" x14ac:dyDescent="0.2">
      <c r="B126" s="6" t="s">
        <v>75</v>
      </c>
      <c r="C126" s="8">
        <v>133701.04999999999</v>
      </c>
      <c r="D126" s="8">
        <v>133701.04999999999</v>
      </c>
      <c r="E126" s="8">
        <v>0</v>
      </c>
    </row>
    <row r="127" spans="2:5" x14ac:dyDescent="0.2">
      <c r="B127" s="6" t="s">
        <v>76</v>
      </c>
      <c r="C127" s="8">
        <v>15000</v>
      </c>
      <c r="D127" s="8">
        <v>0</v>
      </c>
      <c r="E127" s="8">
        <v>15000</v>
      </c>
    </row>
    <row r="128" spans="2:5" x14ac:dyDescent="0.2">
      <c r="B128" s="6" t="s">
        <v>77</v>
      </c>
      <c r="C128" s="8">
        <v>10000</v>
      </c>
      <c r="D128" s="8">
        <v>10000</v>
      </c>
      <c r="E128" s="8">
        <v>0</v>
      </c>
    </row>
    <row r="129" spans="2:5" x14ac:dyDescent="0.2">
      <c r="B129" s="6" t="s">
        <v>78</v>
      </c>
      <c r="C129" s="8">
        <v>30000</v>
      </c>
      <c r="D129" s="8">
        <v>30000</v>
      </c>
      <c r="E129" s="8">
        <v>0</v>
      </c>
    </row>
    <row r="130" spans="2:5" x14ac:dyDescent="0.2">
      <c r="B130" s="6" t="s">
        <v>79</v>
      </c>
      <c r="C130" s="8">
        <v>10000</v>
      </c>
      <c r="D130" s="8">
        <v>0</v>
      </c>
      <c r="E130" s="8">
        <v>10000</v>
      </c>
    </row>
    <row r="131" spans="2:5" x14ac:dyDescent="0.2">
      <c r="B131" s="6" t="s">
        <v>80</v>
      </c>
      <c r="C131" s="8">
        <v>20000</v>
      </c>
      <c r="D131" s="8">
        <v>20000</v>
      </c>
      <c r="E131" s="8">
        <v>0</v>
      </c>
    </row>
    <row r="132" spans="2:5" x14ac:dyDescent="0.2">
      <c r="B132" s="6" t="s">
        <v>81</v>
      </c>
      <c r="C132" s="8">
        <v>30000</v>
      </c>
      <c r="D132" s="8">
        <v>30000</v>
      </c>
      <c r="E132" s="8">
        <v>0</v>
      </c>
    </row>
    <row r="133" spans="2:5" x14ac:dyDescent="0.2">
      <c r="B133" s="11" t="s">
        <v>28</v>
      </c>
      <c r="C133" s="12"/>
      <c r="D133" s="8"/>
      <c r="E133" s="8"/>
    </row>
    <row r="134" spans="2:5" x14ac:dyDescent="0.2">
      <c r="B134" s="6" t="s">
        <v>82</v>
      </c>
      <c r="C134" s="8">
        <v>71801.899999999994</v>
      </c>
      <c r="D134" s="8">
        <v>71801.899999999994</v>
      </c>
      <c r="E134" s="8">
        <v>0</v>
      </c>
    </row>
    <row r="135" spans="2:5" x14ac:dyDescent="0.2">
      <c r="B135" s="9" t="s">
        <v>10</v>
      </c>
      <c r="C135" s="10">
        <f>SUM(C119:C134)</f>
        <v>2062201.9</v>
      </c>
      <c r="D135" s="10">
        <f>SUM(D119:D134)</f>
        <v>1982201.9</v>
      </c>
      <c r="E135" s="10">
        <f>SUM(E119:E134)</f>
        <v>80000</v>
      </c>
    </row>
    <row r="136" spans="2:5" x14ac:dyDescent="0.2">
      <c r="B136" s="15"/>
      <c r="C136" s="18"/>
      <c r="D136" s="16"/>
    </row>
    <row r="137" spans="2:5" x14ac:dyDescent="0.2">
      <c r="B137" s="15"/>
      <c r="C137" s="18"/>
      <c r="D137" s="16"/>
    </row>
    <row r="138" spans="2:5" x14ac:dyDescent="0.2">
      <c r="B138" s="3" t="s">
        <v>83</v>
      </c>
    </row>
    <row r="139" spans="2:5" ht="63.75" x14ac:dyDescent="0.2">
      <c r="B139" s="19" t="s">
        <v>5</v>
      </c>
      <c r="C139" s="4" t="s">
        <v>6</v>
      </c>
      <c r="D139" s="4" t="s">
        <v>7</v>
      </c>
      <c r="E139" s="4" t="s">
        <v>8</v>
      </c>
    </row>
    <row r="140" spans="2:5" x14ac:dyDescent="0.2">
      <c r="B140" s="20" t="s">
        <v>69</v>
      </c>
      <c r="C140" s="8">
        <v>183800</v>
      </c>
      <c r="D140" s="8">
        <v>183800</v>
      </c>
      <c r="E140" s="8">
        <v>0</v>
      </c>
    </row>
    <row r="141" spans="2:5" x14ac:dyDescent="0.2">
      <c r="B141" s="9" t="s">
        <v>10</v>
      </c>
      <c r="C141" s="10">
        <f>SUM(C140:C140)</f>
        <v>183800</v>
      </c>
      <c r="D141" s="10">
        <f>SUM(D140:D140)</f>
        <v>183800</v>
      </c>
      <c r="E141" s="10">
        <f>SUM(E140:E140)</f>
        <v>0</v>
      </c>
    </row>
    <row r="142" spans="2:5" x14ac:dyDescent="0.2">
      <c r="B142" s="15"/>
      <c r="C142" s="18"/>
      <c r="D142" s="16"/>
    </row>
    <row r="143" spans="2:5" x14ac:dyDescent="0.2">
      <c r="B143" s="15"/>
      <c r="C143" s="18"/>
      <c r="D143" s="16"/>
    </row>
    <row r="144" spans="2:5" x14ac:dyDescent="0.2">
      <c r="B144" s="15"/>
      <c r="C144" s="18"/>
      <c r="D144" s="16"/>
    </row>
    <row r="145" spans="2:5" x14ac:dyDescent="0.2">
      <c r="B145" s="1" t="s">
        <v>84</v>
      </c>
      <c r="E145" s="21" t="s">
        <v>85</v>
      </c>
    </row>
    <row r="146" spans="2:5" x14ac:dyDescent="0.2">
      <c r="E146" s="21"/>
    </row>
    <row r="147" spans="2:5" ht="27" customHeight="1" x14ac:dyDescent="0.2">
      <c r="B147" s="22" t="s">
        <v>86</v>
      </c>
      <c r="C147" s="23"/>
      <c r="E147" s="24" t="s">
        <v>87</v>
      </c>
    </row>
    <row r="148" spans="2:5" x14ac:dyDescent="0.2">
      <c r="E148" s="21"/>
    </row>
    <row r="149" spans="2:5" x14ac:dyDescent="0.2">
      <c r="B149" s="22" t="s">
        <v>88</v>
      </c>
      <c r="E149" s="21" t="s">
        <v>89</v>
      </c>
    </row>
  </sheetData>
  <mergeCells count="4"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2" manualBreakCount="2">
    <brk id="45" max="4" man="1"/>
    <brk id="9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F19"/>
  <sheetViews>
    <sheetView workbookViewId="0">
      <selection activeCell="B28" sqref="B28"/>
    </sheetView>
  </sheetViews>
  <sheetFormatPr defaultRowHeight="12.75" x14ac:dyDescent="0.2"/>
  <cols>
    <col min="1" max="1" width="2.7109375" style="1" customWidth="1"/>
    <col min="2" max="2" width="83.85546875" style="1" customWidth="1"/>
    <col min="3" max="3" width="18.28515625" style="1" customWidth="1"/>
    <col min="4" max="4" width="9.140625" style="1"/>
    <col min="5" max="5" width="14" style="1" customWidth="1"/>
    <col min="6" max="16384" width="9.140625" style="1"/>
  </cols>
  <sheetData>
    <row r="2" spans="1:6" ht="15.75" x14ac:dyDescent="0.25">
      <c r="A2" s="123" t="s">
        <v>0</v>
      </c>
      <c r="B2" s="123"/>
      <c r="C2" s="123"/>
      <c r="D2" s="123"/>
      <c r="E2" s="123"/>
      <c r="F2" s="123"/>
    </row>
    <row r="3" spans="1:6" ht="15.75" x14ac:dyDescent="0.25">
      <c r="A3" s="123" t="s">
        <v>1</v>
      </c>
      <c r="B3" s="123"/>
      <c r="C3" s="123"/>
      <c r="D3" s="123"/>
      <c r="E3" s="123"/>
    </row>
    <row r="4" spans="1:6" ht="15.75" customHeight="1" x14ac:dyDescent="0.25">
      <c r="A4" s="124" t="s">
        <v>90</v>
      </c>
      <c r="B4" s="124"/>
      <c r="C4" s="124"/>
      <c r="D4" s="124"/>
      <c r="E4" s="124"/>
    </row>
    <row r="5" spans="1:6" ht="15.75" customHeight="1" x14ac:dyDescent="0.25">
      <c r="A5" s="124"/>
      <c r="B5" s="124"/>
      <c r="C5" s="124"/>
      <c r="D5" s="124"/>
      <c r="E5" s="124"/>
    </row>
    <row r="8" spans="1:6" x14ac:dyDescent="0.2">
      <c r="B8" s="3" t="s">
        <v>91</v>
      </c>
    </row>
    <row r="9" spans="1:6" ht="38.25" x14ac:dyDescent="0.2">
      <c r="B9" s="19" t="s">
        <v>5</v>
      </c>
      <c r="C9" s="4" t="s">
        <v>6</v>
      </c>
    </row>
    <row r="10" spans="1:6" ht="25.5" x14ac:dyDescent="0.2">
      <c r="B10" s="25" t="s">
        <v>92</v>
      </c>
      <c r="C10" s="8">
        <v>20400</v>
      </c>
    </row>
    <row r="11" spans="1:6" x14ac:dyDescent="0.2">
      <c r="B11" s="9" t="s">
        <v>10</v>
      </c>
      <c r="C11" s="26">
        <f>SUM(C10:C10)</f>
        <v>20400</v>
      </c>
    </row>
    <row r="12" spans="1:6" x14ac:dyDescent="0.2">
      <c r="B12" s="15"/>
      <c r="C12" s="27"/>
    </row>
    <row r="13" spans="1:6" x14ac:dyDescent="0.2">
      <c r="B13" s="15"/>
      <c r="C13" s="27"/>
    </row>
    <row r="14" spans="1:6" x14ac:dyDescent="0.2">
      <c r="B14" s="15"/>
      <c r="C14" s="28"/>
    </row>
    <row r="15" spans="1:6" x14ac:dyDescent="0.2">
      <c r="B15" s="1" t="s">
        <v>93</v>
      </c>
      <c r="C15" s="21" t="s">
        <v>85</v>
      </c>
    </row>
    <row r="16" spans="1:6" x14ac:dyDescent="0.2">
      <c r="C16" s="21"/>
    </row>
    <row r="17" spans="2:4" ht="27" customHeight="1" x14ac:dyDescent="0.2">
      <c r="B17" s="22" t="s">
        <v>94</v>
      </c>
      <c r="C17" s="24" t="s">
        <v>87</v>
      </c>
      <c r="D17" s="29"/>
    </row>
    <row r="18" spans="2:4" x14ac:dyDescent="0.2">
      <c r="C18" s="21"/>
    </row>
    <row r="19" spans="2:4" x14ac:dyDescent="0.2">
      <c r="B19" s="1" t="s">
        <v>88</v>
      </c>
      <c r="C19" s="21" t="s">
        <v>89</v>
      </c>
    </row>
  </sheetData>
  <mergeCells count="4">
    <mergeCell ref="A2:F2"/>
    <mergeCell ref="A3:E3"/>
    <mergeCell ref="A4:E4"/>
    <mergeCell ref="A5:E5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39"/>
  <sheetViews>
    <sheetView view="pageBreakPreview" zoomScale="60" zoomScaleNormal="100" workbookViewId="0">
      <selection activeCell="C148" sqref="C148"/>
    </sheetView>
  </sheetViews>
  <sheetFormatPr defaultRowHeight="12.75" x14ac:dyDescent="0.2"/>
  <cols>
    <col min="1" max="1" width="2.7109375" style="1" customWidth="1"/>
    <col min="2" max="2" width="83.5703125" style="1" customWidth="1"/>
    <col min="3" max="3" width="18.28515625" style="1" customWidth="1"/>
    <col min="4" max="4" width="9.140625" style="1"/>
    <col min="5" max="5" width="14" style="1" customWidth="1"/>
    <col min="6" max="16384" width="9.140625" style="1"/>
  </cols>
  <sheetData>
    <row r="2" spans="1:6" ht="15.75" x14ac:dyDescent="0.25">
      <c r="A2" s="123" t="s">
        <v>0</v>
      </c>
      <c r="B2" s="123"/>
      <c r="C2" s="123"/>
      <c r="D2" s="123"/>
      <c r="E2" s="123"/>
      <c r="F2" s="123"/>
    </row>
    <row r="3" spans="1:6" ht="15.75" x14ac:dyDescent="0.25">
      <c r="A3" s="123" t="s">
        <v>1</v>
      </c>
      <c r="B3" s="123"/>
      <c r="C3" s="123"/>
      <c r="D3" s="123"/>
      <c r="E3" s="123"/>
    </row>
    <row r="4" spans="1:6" ht="15.75" customHeight="1" x14ac:dyDescent="0.25">
      <c r="A4" s="124"/>
      <c r="B4" s="124"/>
      <c r="C4" s="124"/>
      <c r="D4" s="124"/>
      <c r="E4" s="124"/>
    </row>
    <row r="5" spans="1:6" ht="15.75" customHeight="1" x14ac:dyDescent="0.25">
      <c r="A5" s="124"/>
      <c r="B5" s="124"/>
      <c r="C5" s="124"/>
      <c r="D5" s="124"/>
      <c r="E5" s="124"/>
    </row>
    <row r="7" spans="1:6" s="23" customFormat="1" x14ac:dyDescent="0.2">
      <c r="B7" s="30" t="s">
        <v>95</v>
      </c>
    </row>
    <row r="8" spans="1:6" s="23" customFormat="1" ht="38.25" x14ac:dyDescent="0.2">
      <c r="B8" s="31" t="s">
        <v>5</v>
      </c>
      <c r="C8" s="4" t="s">
        <v>6</v>
      </c>
    </row>
    <row r="9" spans="1:6" s="23" customFormat="1" x14ac:dyDescent="0.2">
      <c r="B9" s="6" t="s">
        <v>96</v>
      </c>
      <c r="C9" s="8">
        <v>43826.79</v>
      </c>
    </row>
    <row r="10" spans="1:6" s="23" customFormat="1" x14ac:dyDescent="0.2">
      <c r="B10" s="32" t="s">
        <v>97</v>
      </c>
      <c r="C10" s="33">
        <f>SUM(C9:C9)</f>
        <v>43826.79</v>
      </c>
    </row>
    <row r="14" spans="1:6" s="23" customFormat="1" x14ac:dyDescent="0.2">
      <c r="B14" s="30" t="s">
        <v>98</v>
      </c>
    </row>
    <row r="15" spans="1:6" s="23" customFormat="1" ht="38.25" x14ac:dyDescent="0.2">
      <c r="B15" s="31" t="s">
        <v>5</v>
      </c>
      <c r="C15" s="4" t="s">
        <v>6</v>
      </c>
    </row>
    <row r="16" spans="1:6" s="23" customFormat="1" x14ac:dyDescent="0.2">
      <c r="B16" s="6" t="s">
        <v>96</v>
      </c>
      <c r="C16" s="8">
        <v>3402.79</v>
      </c>
    </row>
    <row r="17" spans="2:5" s="23" customFormat="1" x14ac:dyDescent="0.2">
      <c r="B17" s="32" t="s">
        <v>97</v>
      </c>
      <c r="C17" s="33">
        <f>SUM(C16:C16)</f>
        <v>3402.79</v>
      </c>
    </row>
    <row r="21" spans="2:5" x14ac:dyDescent="0.2">
      <c r="B21" s="3" t="s">
        <v>99</v>
      </c>
    </row>
    <row r="22" spans="2:5" ht="38.25" x14ac:dyDescent="0.2">
      <c r="B22" s="19" t="s">
        <v>5</v>
      </c>
      <c r="C22" s="4" t="s">
        <v>6</v>
      </c>
    </row>
    <row r="23" spans="2:5" x14ac:dyDescent="0.2">
      <c r="B23" s="20" t="s">
        <v>100</v>
      </c>
      <c r="C23" s="34">
        <v>392200</v>
      </c>
      <c r="E23" s="5">
        <f>C24+C31</f>
        <v>532200</v>
      </c>
    </row>
    <row r="24" spans="2:5" x14ac:dyDescent="0.2">
      <c r="B24" s="9" t="s">
        <v>10</v>
      </c>
      <c r="C24" s="10">
        <f>SUM(C23:C23)</f>
        <v>392200</v>
      </c>
    </row>
    <row r="25" spans="2:5" x14ac:dyDescent="0.2">
      <c r="B25" s="18"/>
      <c r="C25" s="16"/>
    </row>
    <row r="26" spans="2:5" x14ac:dyDescent="0.2">
      <c r="B26" s="18"/>
      <c r="C26" s="16"/>
    </row>
    <row r="27" spans="2:5" x14ac:dyDescent="0.2">
      <c r="B27" s="18"/>
      <c r="C27" s="16"/>
    </row>
    <row r="28" spans="2:5" x14ac:dyDescent="0.2">
      <c r="B28" s="3" t="s">
        <v>99</v>
      </c>
    </row>
    <row r="29" spans="2:5" ht="38.25" x14ac:dyDescent="0.2">
      <c r="B29" s="19" t="s">
        <v>5</v>
      </c>
      <c r="C29" s="4" t="s">
        <v>6</v>
      </c>
    </row>
    <row r="30" spans="2:5" x14ac:dyDescent="0.2">
      <c r="B30" s="6" t="s">
        <v>101</v>
      </c>
      <c r="C30" s="8">
        <v>140000</v>
      </c>
    </row>
    <row r="31" spans="2:5" x14ac:dyDescent="0.2">
      <c r="B31" s="9" t="s">
        <v>10</v>
      </c>
      <c r="C31" s="10">
        <f>SUM(C30:C30)</f>
        <v>140000</v>
      </c>
    </row>
    <row r="32" spans="2:5" x14ac:dyDescent="0.2">
      <c r="B32" s="18"/>
      <c r="C32" s="16"/>
    </row>
    <row r="33" spans="2:3" x14ac:dyDescent="0.2">
      <c r="B33" s="18"/>
      <c r="C33" s="16"/>
    </row>
    <row r="34" spans="2:3" x14ac:dyDescent="0.2">
      <c r="B34" s="18"/>
      <c r="C34" s="16"/>
    </row>
    <row r="35" spans="2:3" x14ac:dyDescent="0.2">
      <c r="B35" s="1" t="s">
        <v>93</v>
      </c>
      <c r="C35" s="21" t="s">
        <v>85</v>
      </c>
    </row>
    <row r="36" spans="2:3" x14ac:dyDescent="0.2">
      <c r="C36" s="21"/>
    </row>
    <row r="37" spans="2:3" ht="26.25" customHeight="1" x14ac:dyDescent="0.2">
      <c r="B37" s="22" t="s">
        <v>102</v>
      </c>
      <c r="C37" s="24" t="s">
        <v>87</v>
      </c>
    </row>
    <row r="38" spans="2:3" x14ac:dyDescent="0.2">
      <c r="C38" s="21"/>
    </row>
    <row r="39" spans="2:3" x14ac:dyDescent="0.2">
      <c r="B39" s="1" t="s">
        <v>88</v>
      </c>
      <c r="C39" s="21" t="s">
        <v>89</v>
      </c>
    </row>
  </sheetData>
  <mergeCells count="4">
    <mergeCell ref="A2:F2"/>
    <mergeCell ref="A3:E3"/>
    <mergeCell ref="A4:E4"/>
    <mergeCell ref="A5:E5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09"/>
  <sheetViews>
    <sheetView tabSelected="1" view="pageBreakPreview" zoomScale="60" zoomScaleNormal="100" workbookViewId="0">
      <selection activeCell="G204" sqref="G204:H204"/>
    </sheetView>
  </sheetViews>
  <sheetFormatPr defaultRowHeight="12.75" x14ac:dyDescent="0.2"/>
  <cols>
    <col min="1" max="1" width="9.5703125" style="114" customWidth="1"/>
    <col min="2" max="2" width="40" style="115" customWidth="1"/>
    <col min="3" max="3" width="11.42578125" style="121" customWidth="1"/>
    <col min="4" max="4" width="17.7109375" style="121" bestFit="1" customWidth="1"/>
    <col min="5" max="5" width="13.5703125" style="121" customWidth="1"/>
    <col min="6" max="6" width="12" style="121" customWidth="1"/>
    <col min="7" max="7" width="17.7109375" style="121" bestFit="1" customWidth="1"/>
    <col min="8" max="9" width="14.42578125" style="121" bestFit="1" customWidth="1"/>
    <col min="10" max="10" width="17.7109375" style="121" bestFit="1" customWidth="1"/>
    <col min="11" max="11" width="12.7109375" style="121" customWidth="1"/>
    <col min="12" max="12" width="11.7109375" style="121" customWidth="1"/>
    <col min="13" max="256" width="9.140625" style="92"/>
    <col min="257" max="257" width="9.5703125" style="92" customWidth="1"/>
    <col min="258" max="258" width="40" style="92" customWidth="1"/>
    <col min="259" max="259" width="11.42578125" style="92" customWidth="1"/>
    <col min="260" max="260" width="17.7109375" style="92" bestFit="1" customWidth="1"/>
    <col min="261" max="261" width="13.5703125" style="92" customWidth="1"/>
    <col min="262" max="262" width="12" style="92" customWidth="1"/>
    <col min="263" max="263" width="17.7109375" style="92" bestFit="1" customWidth="1"/>
    <col min="264" max="265" width="14.42578125" style="92" bestFit="1" customWidth="1"/>
    <col min="266" max="266" width="17.7109375" style="92" bestFit="1" customWidth="1"/>
    <col min="267" max="267" width="12.7109375" style="92" customWidth="1"/>
    <col min="268" max="268" width="11.7109375" style="92" customWidth="1"/>
    <col min="269" max="512" width="9.140625" style="92"/>
    <col min="513" max="513" width="9.5703125" style="92" customWidth="1"/>
    <col min="514" max="514" width="40" style="92" customWidth="1"/>
    <col min="515" max="515" width="11.42578125" style="92" customWidth="1"/>
    <col min="516" max="516" width="17.7109375" style="92" bestFit="1" customWidth="1"/>
    <col min="517" max="517" width="13.5703125" style="92" customWidth="1"/>
    <col min="518" max="518" width="12" style="92" customWidth="1"/>
    <col min="519" max="519" width="17.7109375" style="92" bestFit="1" customWidth="1"/>
    <col min="520" max="521" width="14.42578125" style="92" bestFit="1" customWidth="1"/>
    <col min="522" max="522" width="17.7109375" style="92" bestFit="1" customWidth="1"/>
    <col min="523" max="523" width="12.7109375" style="92" customWidth="1"/>
    <col min="524" max="524" width="11.7109375" style="92" customWidth="1"/>
    <col min="525" max="768" width="9.140625" style="92"/>
    <col min="769" max="769" width="9.5703125" style="92" customWidth="1"/>
    <col min="770" max="770" width="40" style="92" customWidth="1"/>
    <col min="771" max="771" width="11.42578125" style="92" customWidth="1"/>
    <col min="772" max="772" width="17.7109375" style="92" bestFit="1" customWidth="1"/>
    <col min="773" max="773" width="13.5703125" style="92" customWidth="1"/>
    <col min="774" max="774" width="12" style="92" customWidth="1"/>
    <col min="775" max="775" width="17.7109375" style="92" bestFit="1" customWidth="1"/>
    <col min="776" max="777" width="14.42578125" style="92" bestFit="1" customWidth="1"/>
    <col min="778" max="778" width="17.7109375" style="92" bestFit="1" customWidth="1"/>
    <col min="779" max="779" width="12.7109375" style="92" customWidth="1"/>
    <col min="780" max="780" width="11.7109375" style="92" customWidth="1"/>
    <col min="781" max="1024" width="9.140625" style="92"/>
    <col min="1025" max="1025" width="9.5703125" style="92" customWidth="1"/>
    <col min="1026" max="1026" width="40" style="92" customWidth="1"/>
    <col min="1027" max="1027" width="11.42578125" style="92" customWidth="1"/>
    <col min="1028" max="1028" width="17.7109375" style="92" bestFit="1" customWidth="1"/>
    <col min="1029" max="1029" width="13.5703125" style="92" customWidth="1"/>
    <col min="1030" max="1030" width="12" style="92" customWidth="1"/>
    <col min="1031" max="1031" width="17.7109375" style="92" bestFit="1" customWidth="1"/>
    <col min="1032" max="1033" width="14.42578125" style="92" bestFit="1" customWidth="1"/>
    <col min="1034" max="1034" width="17.7109375" style="92" bestFit="1" customWidth="1"/>
    <col min="1035" max="1035" width="12.7109375" style="92" customWidth="1"/>
    <col min="1036" max="1036" width="11.7109375" style="92" customWidth="1"/>
    <col min="1037" max="1280" width="9.140625" style="92"/>
    <col min="1281" max="1281" width="9.5703125" style="92" customWidth="1"/>
    <col min="1282" max="1282" width="40" style="92" customWidth="1"/>
    <col min="1283" max="1283" width="11.42578125" style="92" customWidth="1"/>
    <col min="1284" max="1284" width="17.7109375" style="92" bestFit="1" customWidth="1"/>
    <col min="1285" max="1285" width="13.5703125" style="92" customWidth="1"/>
    <col min="1286" max="1286" width="12" style="92" customWidth="1"/>
    <col min="1287" max="1287" width="17.7109375" style="92" bestFit="1" customWidth="1"/>
    <col min="1288" max="1289" width="14.42578125" style="92" bestFit="1" customWidth="1"/>
    <col min="1290" max="1290" width="17.7109375" style="92" bestFit="1" customWidth="1"/>
    <col min="1291" max="1291" width="12.7109375" style="92" customWidth="1"/>
    <col min="1292" max="1292" width="11.7109375" style="92" customWidth="1"/>
    <col min="1293" max="1536" width="9.140625" style="92"/>
    <col min="1537" max="1537" width="9.5703125" style="92" customWidth="1"/>
    <col min="1538" max="1538" width="40" style="92" customWidth="1"/>
    <col min="1539" max="1539" width="11.42578125" style="92" customWidth="1"/>
    <col min="1540" max="1540" width="17.7109375" style="92" bestFit="1" customWidth="1"/>
    <col min="1541" max="1541" width="13.5703125" style="92" customWidth="1"/>
    <col min="1542" max="1542" width="12" style="92" customWidth="1"/>
    <col min="1543" max="1543" width="17.7109375" style="92" bestFit="1" customWidth="1"/>
    <col min="1544" max="1545" width="14.42578125" style="92" bestFit="1" customWidth="1"/>
    <col min="1546" max="1546" width="17.7109375" style="92" bestFit="1" customWidth="1"/>
    <col min="1547" max="1547" width="12.7109375" style="92" customWidth="1"/>
    <col min="1548" max="1548" width="11.7109375" style="92" customWidth="1"/>
    <col min="1549" max="1792" width="9.140625" style="92"/>
    <col min="1793" max="1793" width="9.5703125" style="92" customWidth="1"/>
    <col min="1794" max="1794" width="40" style="92" customWidth="1"/>
    <col min="1795" max="1795" width="11.42578125" style="92" customWidth="1"/>
    <col min="1796" max="1796" width="17.7109375" style="92" bestFit="1" customWidth="1"/>
    <col min="1797" max="1797" width="13.5703125" style="92" customWidth="1"/>
    <col min="1798" max="1798" width="12" style="92" customWidth="1"/>
    <col min="1799" max="1799" width="17.7109375" style="92" bestFit="1" customWidth="1"/>
    <col min="1800" max="1801" width="14.42578125" style="92" bestFit="1" customWidth="1"/>
    <col min="1802" max="1802" width="17.7109375" style="92" bestFit="1" customWidth="1"/>
    <col min="1803" max="1803" width="12.7109375" style="92" customWidth="1"/>
    <col min="1804" max="1804" width="11.7109375" style="92" customWidth="1"/>
    <col min="1805" max="2048" width="9.140625" style="92"/>
    <col min="2049" max="2049" width="9.5703125" style="92" customWidth="1"/>
    <col min="2050" max="2050" width="40" style="92" customWidth="1"/>
    <col min="2051" max="2051" width="11.42578125" style="92" customWidth="1"/>
    <col min="2052" max="2052" width="17.7109375" style="92" bestFit="1" customWidth="1"/>
    <col min="2053" max="2053" width="13.5703125" style="92" customWidth="1"/>
    <col min="2054" max="2054" width="12" style="92" customWidth="1"/>
    <col min="2055" max="2055" width="17.7109375" style="92" bestFit="1" customWidth="1"/>
    <col min="2056" max="2057" width="14.42578125" style="92" bestFit="1" customWidth="1"/>
    <col min="2058" max="2058" width="17.7109375" style="92" bestFit="1" customWidth="1"/>
    <col min="2059" max="2059" width="12.7109375" style="92" customWidth="1"/>
    <col min="2060" max="2060" width="11.7109375" style="92" customWidth="1"/>
    <col min="2061" max="2304" width="9.140625" style="92"/>
    <col min="2305" max="2305" width="9.5703125" style="92" customWidth="1"/>
    <col min="2306" max="2306" width="40" style="92" customWidth="1"/>
    <col min="2307" max="2307" width="11.42578125" style="92" customWidth="1"/>
    <col min="2308" max="2308" width="17.7109375" style="92" bestFit="1" customWidth="1"/>
    <col min="2309" max="2309" width="13.5703125" style="92" customWidth="1"/>
    <col min="2310" max="2310" width="12" style="92" customWidth="1"/>
    <col min="2311" max="2311" width="17.7109375" style="92" bestFit="1" customWidth="1"/>
    <col min="2312" max="2313" width="14.42578125" style="92" bestFit="1" customWidth="1"/>
    <col min="2314" max="2314" width="17.7109375" style="92" bestFit="1" customWidth="1"/>
    <col min="2315" max="2315" width="12.7109375" style="92" customWidth="1"/>
    <col min="2316" max="2316" width="11.7109375" style="92" customWidth="1"/>
    <col min="2317" max="2560" width="9.140625" style="92"/>
    <col min="2561" max="2561" width="9.5703125" style="92" customWidth="1"/>
    <col min="2562" max="2562" width="40" style="92" customWidth="1"/>
    <col min="2563" max="2563" width="11.42578125" style="92" customWidth="1"/>
    <col min="2564" max="2564" width="17.7109375" style="92" bestFit="1" customWidth="1"/>
    <col min="2565" max="2565" width="13.5703125" style="92" customWidth="1"/>
    <col min="2566" max="2566" width="12" style="92" customWidth="1"/>
    <col min="2567" max="2567" width="17.7109375" style="92" bestFit="1" customWidth="1"/>
    <col min="2568" max="2569" width="14.42578125" style="92" bestFit="1" customWidth="1"/>
    <col min="2570" max="2570" width="17.7109375" style="92" bestFit="1" customWidth="1"/>
    <col min="2571" max="2571" width="12.7109375" style="92" customWidth="1"/>
    <col min="2572" max="2572" width="11.7109375" style="92" customWidth="1"/>
    <col min="2573" max="2816" width="9.140625" style="92"/>
    <col min="2817" max="2817" width="9.5703125" style="92" customWidth="1"/>
    <col min="2818" max="2818" width="40" style="92" customWidth="1"/>
    <col min="2819" max="2819" width="11.42578125" style="92" customWidth="1"/>
    <col min="2820" max="2820" width="17.7109375" style="92" bestFit="1" customWidth="1"/>
    <col min="2821" max="2821" width="13.5703125" style="92" customWidth="1"/>
    <col min="2822" max="2822" width="12" style="92" customWidth="1"/>
    <col min="2823" max="2823" width="17.7109375" style="92" bestFit="1" customWidth="1"/>
    <col min="2824" max="2825" width="14.42578125" style="92" bestFit="1" customWidth="1"/>
    <col min="2826" max="2826" width="17.7109375" style="92" bestFit="1" customWidth="1"/>
    <col min="2827" max="2827" width="12.7109375" style="92" customWidth="1"/>
    <col min="2828" max="2828" width="11.7109375" style="92" customWidth="1"/>
    <col min="2829" max="3072" width="9.140625" style="92"/>
    <col min="3073" max="3073" width="9.5703125" style="92" customWidth="1"/>
    <col min="3074" max="3074" width="40" style="92" customWidth="1"/>
    <col min="3075" max="3075" width="11.42578125" style="92" customWidth="1"/>
    <col min="3076" max="3076" width="17.7109375" style="92" bestFit="1" customWidth="1"/>
    <col min="3077" max="3077" width="13.5703125" style="92" customWidth="1"/>
    <col min="3078" max="3078" width="12" style="92" customWidth="1"/>
    <col min="3079" max="3079" width="17.7109375" style="92" bestFit="1" customWidth="1"/>
    <col min="3080" max="3081" width="14.42578125" style="92" bestFit="1" customWidth="1"/>
    <col min="3082" max="3082" width="17.7109375" style="92" bestFit="1" customWidth="1"/>
    <col min="3083" max="3083" width="12.7109375" style="92" customWidth="1"/>
    <col min="3084" max="3084" width="11.7109375" style="92" customWidth="1"/>
    <col min="3085" max="3328" width="9.140625" style="92"/>
    <col min="3329" max="3329" width="9.5703125" style="92" customWidth="1"/>
    <col min="3330" max="3330" width="40" style="92" customWidth="1"/>
    <col min="3331" max="3331" width="11.42578125" style="92" customWidth="1"/>
    <col min="3332" max="3332" width="17.7109375" style="92" bestFit="1" customWidth="1"/>
    <col min="3333" max="3333" width="13.5703125" style="92" customWidth="1"/>
    <col min="3334" max="3334" width="12" style="92" customWidth="1"/>
    <col min="3335" max="3335" width="17.7109375" style="92" bestFit="1" customWidth="1"/>
    <col min="3336" max="3337" width="14.42578125" style="92" bestFit="1" customWidth="1"/>
    <col min="3338" max="3338" width="17.7109375" style="92" bestFit="1" customWidth="1"/>
    <col min="3339" max="3339" width="12.7109375" style="92" customWidth="1"/>
    <col min="3340" max="3340" width="11.7109375" style="92" customWidth="1"/>
    <col min="3341" max="3584" width="9.140625" style="92"/>
    <col min="3585" max="3585" width="9.5703125" style="92" customWidth="1"/>
    <col min="3586" max="3586" width="40" style="92" customWidth="1"/>
    <col min="3587" max="3587" width="11.42578125" style="92" customWidth="1"/>
    <col min="3588" max="3588" width="17.7109375" style="92" bestFit="1" customWidth="1"/>
    <col min="3589" max="3589" width="13.5703125" style="92" customWidth="1"/>
    <col min="3590" max="3590" width="12" style="92" customWidth="1"/>
    <col min="3591" max="3591" width="17.7109375" style="92" bestFit="1" customWidth="1"/>
    <col min="3592" max="3593" width="14.42578125" style="92" bestFit="1" customWidth="1"/>
    <col min="3594" max="3594" width="17.7109375" style="92" bestFit="1" customWidth="1"/>
    <col min="3595" max="3595" width="12.7109375" style="92" customWidth="1"/>
    <col min="3596" max="3596" width="11.7109375" style="92" customWidth="1"/>
    <col min="3597" max="3840" width="9.140625" style="92"/>
    <col min="3841" max="3841" width="9.5703125" style="92" customWidth="1"/>
    <col min="3842" max="3842" width="40" style="92" customWidth="1"/>
    <col min="3843" max="3843" width="11.42578125" style="92" customWidth="1"/>
    <col min="3844" max="3844" width="17.7109375" style="92" bestFit="1" customWidth="1"/>
    <col min="3845" max="3845" width="13.5703125" style="92" customWidth="1"/>
    <col min="3846" max="3846" width="12" style="92" customWidth="1"/>
    <col min="3847" max="3847" width="17.7109375" style="92" bestFit="1" customWidth="1"/>
    <col min="3848" max="3849" width="14.42578125" style="92" bestFit="1" customWidth="1"/>
    <col min="3850" max="3850" width="17.7109375" style="92" bestFit="1" customWidth="1"/>
    <col min="3851" max="3851" width="12.7109375" style="92" customWidth="1"/>
    <col min="3852" max="3852" width="11.7109375" style="92" customWidth="1"/>
    <col min="3853" max="4096" width="9.140625" style="92"/>
    <col min="4097" max="4097" width="9.5703125" style="92" customWidth="1"/>
    <col min="4098" max="4098" width="40" style="92" customWidth="1"/>
    <col min="4099" max="4099" width="11.42578125" style="92" customWidth="1"/>
    <col min="4100" max="4100" width="17.7109375" style="92" bestFit="1" customWidth="1"/>
    <col min="4101" max="4101" width="13.5703125" style="92" customWidth="1"/>
    <col min="4102" max="4102" width="12" style="92" customWidth="1"/>
    <col min="4103" max="4103" width="17.7109375" style="92" bestFit="1" customWidth="1"/>
    <col min="4104" max="4105" width="14.42578125" style="92" bestFit="1" customWidth="1"/>
    <col min="4106" max="4106" width="17.7109375" style="92" bestFit="1" customWidth="1"/>
    <col min="4107" max="4107" width="12.7109375" style="92" customWidth="1"/>
    <col min="4108" max="4108" width="11.7109375" style="92" customWidth="1"/>
    <col min="4109" max="4352" width="9.140625" style="92"/>
    <col min="4353" max="4353" width="9.5703125" style="92" customWidth="1"/>
    <col min="4354" max="4354" width="40" style="92" customWidth="1"/>
    <col min="4355" max="4355" width="11.42578125" style="92" customWidth="1"/>
    <col min="4356" max="4356" width="17.7109375" style="92" bestFit="1" customWidth="1"/>
    <col min="4357" max="4357" width="13.5703125" style="92" customWidth="1"/>
    <col min="4358" max="4358" width="12" style="92" customWidth="1"/>
    <col min="4359" max="4359" width="17.7109375" style="92" bestFit="1" customWidth="1"/>
    <col min="4360" max="4361" width="14.42578125" style="92" bestFit="1" customWidth="1"/>
    <col min="4362" max="4362" width="17.7109375" style="92" bestFit="1" customWidth="1"/>
    <col min="4363" max="4363" width="12.7109375" style="92" customWidth="1"/>
    <col min="4364" max="4364" width="11.7109375" style="92" customWidth="1"/>
    <col min="4365" max="4608" width="9.140625" style="92"/>
    <col min="4609" max="4609" width="9.5703125" style="92" customWidth="1"/>
    <col min="4610" max="4610" width="40" style="92" customWidth="1"/>
    <col min="4611" max="4611" width="11.42578125" style="92" customWidth="1"/>
    <col min="4612" max="4612" width="17.7109375" style="92" bestFit="1" customWidth="1"/>
    <col min="4613" max="4613" width="13.5703125" style="92" customWidth="1"/>
    <col min="4614" max="4614" width="12" style="92" customWidth="1"/>
    <col min="4615" max="4615" width="17.7109375" style="92" bestFit="1" customWidth="1"/>
    <col min="4616" max="4617" width="14.42578125" style="92" bestFit="1" customWidth="1"/>
    <col min="4618" max="4618" width="17.7109375" style="92" bestFit="1" customWidth="1"/>
    <col min="4619" max="4619" width="12.7109375" style="92" customWidth="1"/>
    <col min="4620" max="4620" width="11.7109375" style="92" customWidth="1"/>
    <col min="4621" max="4864" width="9.140625" style="92"/>
    <col min="4865" max="4865" width="9.5703125" style="92" customWidth="1"/>
    <col min="4866" max="4866" width="40" style="92" customWidth="1"/>
    <col min="4867" max="4867" width="11.42578125" style="92" customWidth="1"/>
    <col min="4868" max="4868" width="17.7109375" style="92" bestFit="1" customWidth="1"/>
    <col min="4869" max="4869" width="13.5703125" style="92" customWidth="1"/>
    <col min="4870" max="4870" width="12" style="92" customWidth="1"/>
    <col min="4871" max="4871" width="17.7109375" style="92" bestFit="1" customWidth="1"/>
    <col min="4872" max="4873" width="14.42578125" style="92" bestFit="1" customWidth="1"/>
    <col min="4874" max="4874" width="17.7109375" style="92" bestFit="1" customWidth="1"/>
    <col min="4875" max="4875" width="12.7109375" style="92" customWidth="1"/>
    <col min="4876" max="4876" width="11.7109375" style="92" customWidth="1"/>
    <col min="4877" max="5120" width="9.140625" style="92"/>
    <col min="5121" max="5121" width="9.5703125" style="92" customWidth="1"/>
    <col min="5122" max="5122" width="40" style="92" customWidth="1"/>
    <col min="5123" max="5123" width="11.42578125" style="92" customWidth="1"/>
    <col min="5124" max="5124" width="17.7109375" style="92" bestFit="1" customWidth="1"/>
    <col min="5125" max="5125" width="13.5703125" style="92" customWidth="1"/>
    <col min="5126" max="5126" width="12" style="92" customWidth="1"/>
    <col min="5127" max="5127" width="17.7109375" style="92" bestFit="1" customWidth="1"/>
    <col min="5128" max="5129" width="14.42578125" style="92" bestFit="1" customWidth="1"/>
    <col min="5130" max="5130" width="17.7109375" style="92" bestFit="1" customWidth="1"/>
    <col min="5131" max="5131" width="12.7109375" style="92" customWidth="1"/>
    <col min="5132" max="5132" width="11.7109375" style="92" customWidth="1"/>
    <col min="5133" max="5376" width="9.140625" style="92"/>
    <col min="5377" max="5377" width="9.5703125" style="92" customWidth="1"/>
    <col min="5378" max="5378" width="40" style="92" customWidth="1"/>
    <col min="5379" max="5379" width="11.42578125" style="92" customWidth="1"/>
    <col min="5380" max="5380" width="17.7109375" style="92" bestFit="1" customWidth="1"/>
    <col min="5381" max="5381" width="13.5703125" style="92" customWidth="1"/>
    <col min="5382" max="5382" width="12" style="92" customWidth="1"/>
    <col min="5383" max="5383" width="17.7109375" style="92" bestFit="1" customWidth="1"/>
    <col min="5384" max="5385" width="14.42578125" style="92" bestFit="1" customWidth="1"/>
    <col min="5386" max="5386" width="17.7109375" style="92" bestFit="1" customWidth="1"/>
    <col min="5387" max="5387" width="12.7109375" style="92" customWidth="1"/>
    <col min="5388" max="5388" width="11.7109375" style="92" customWidth="1"/>
    <col min="5389" max="5632" width="9.140625" style="92"/>
    <col min="5633" max="5633" width="9.5703125" style="92" customWidth="1"/>
    <col min="5634" max="5634" width="40" style="92" customWidth="1"/>
    <col min="5635" max="5635" width="11.42578125" style="92" customWidth="1"/>
    <col min="5636" max="5636" width="17.7109375" style="92" bestFit="1" customWidth="1"/>
    <col min="5637" max="5637" width="13.5703125" style="92" customWidth="1"/>
    <col min="5638" max="5638" width="12" style="92" customWidth="1"/>
    <col min="5639" max="5639" width="17.7109375" style="92" bestFit="1" customWidth="1"/>
    <col min="5640" max="5641" width="14.42578125" style="92" bestFit="1" customWidth="1"/>
    <col min="5642" max="5642" width="17.7109375" style="92" bestFit="1" customWidth="1"/>
    <col min="5643" max="5643" width="12.7109375" style="92" customWidth="1"/>
    <col min="5644" max="5644" width="11.7109375" style="92" customWidth="1"/>
    <col min="5645" max="5888" width="9.140625" style="92"/>
    <col min="5889" max="5889" width="9.5703125" style="92" customWidth="1"/>
    <col min="5890" max="5890" width="40" style="92" customWidth="1"/>
    <col min="5891" max="5891" width="11.42578125" style="92" customWidth="1"/>
    <col min="5892" max="5892" width="17.7109375" style="92" bestFit="1" customWidth="1"/>
    <col min="5893" max="5893" width="13.5703125" style="92" customWidth="1"/>
    <col min="5894" max="5894" width="12" style="92" customWidth="1"/>
    <col min="5895" max="5895" width="17.7109375" style="92" bestFit="1" customWidth="1"/>
    <col min="5896" max="5897" width="14.42578125" style="92" bestFit="1" customWidth="1"/>
    <col min="5898" max="5898" width="17.7109375" style="92" bestFit="1" customWidth="1"/>
    <col min="5899" max="5899" width="12.7109375" style="92" customWidth="1"/>
    <col min="5900" max="5900" width="11.7109375" style="92" customWidth="1"/>
    <col min="5901" max="6144" width="9.140625" style="92"/>
    <col min="6145" max="6145" width="9.5703125" style="92" customWidth="1"/>
    <col min="6146" max="6146" width="40" style="92" customWidth="1"/>
    <col min="6147" max="6147" width="11.42578125" style="92" customWidth="1"/>
    <col min="6148" max="6148" width="17.7109375" style="92" bestFit="1" customWidth="1"/>
    <col min="6149" max="6149" width="13.5703125" style="92" customWidth="1"/>
    <col min="6150" max="6150" width="12" style="92" customWidth="1"/>
    <col min="6151" max="6151" width="17.7109375" style="92" bestFit="1" customWidth="1"/>
    <col min="6152" max="6153" width="14.42578125" style="92" bestFit="1" customWidth="1"/>
    <col min="6154" max="6154" width="17.7109375" style="92" bestFit="1" customWidth="1"/>
    <col min="6155" max="6155" width="12.7109375" style="92" customWidth="1"/>
    <col min="6156" max="6156" width="11.7109375" style="92" customWidth="1"/>
    <col min="6157" max="6400" width="9.140625" style="92"/>
    <col min="6401" max="6401" width="9.5703125" style="92" customWidth="1"/>
    <col min="6402" max="6402" width="40" style="92" customWidth="1"/>
    <col min="6403" max="6403" width="11.42578125" style="92" customWidth="1"/>
    <col min="6404" max="6404" width="17.7109375" style="92" bestFit="1" customWidth="1"/>
    <col min="6405" max="6405" width="13.5703125" style="92" customWidth="1"/>
    <col min="6406" max="6406" width="12" style="92" customWidth="1"/>
    <col min="6407" max="6407" width="17.7109375" style="92" bestFit="1" customWidth="1"/>
    <col min="6408" max="6409" width="14.42578125" style="92" bestFit="1" customWidth="1"/>
    <col min="6410" max="6410" width="17.7109375" style="92" bestFit="1" customWidth="1"/>
    <col min="6411" max="6411" width="12.7109375" style="92" customWidth="1"/>
    <col min="6412" max="6412" width="11.7109375" style="92" customWidth="1"/>
    <col min="6413" max="6656" width="9.140625" style="92"/>
    <col min="6657" max="6657" width="9.5703125" style="92" customWidth="1"/>
    <col min="6658" max="6658" width="40" style="92" customWidth="1"/>
    <col min="6659" max="6659" width="11.42578125" style="92" customWidth="1"/>
    <col min="6660" max="6660" width="17.7109375" style="92" bestFit="1" customWidth="1"/>
    <col min="6661" max="6661" width="13.5703125" style="92" customWidth="1"/>
    <col min="6662" max="6662" width="12" style="92" customWidth="1"/>
    <col min="6663" max="6663" width="17.7109375" style="92" bestFit="1" customWidth="1"/>
    <col min="6664" max="6665" width="14.42578125" style="92" bestFit="1" customWidth="1"/>
    <col min="6666" max="6666" width="17.7109375" style="92" bestFit="1" customWidth="1"/>
    <col min="6667" max="6667" width="12.7109375" style="92" customWidth="1"/>
    <col min="6668" max="6668" width="11.7109375" style="92" customWidth="1"/>
    <col min="6669" max="6912" width="9.140625" style="92"/>
    <col min="6913" max="6913" width="9.5703125" style="92" customWidth="1"/>
    <col min="6914" max="6914" width="40" style="92" customWidth="1"/>
    <col min="6915" max="6915" width="11.42578125" style="92" customWidth="1"/>
    <col min="6916" max="6916" width="17.7109375" style="92" bestFit="1" customWidth="1"/>
    <col min="6917" max="6917" width="13.5703125" style="92" customWidth="1"/>
    <col min="6918" max="6918" width="12" style="92" customWidth="1"/>
    <col min="6919" max="6919" width="17.7109375" style="92" bestFit="1" customWidth="1"/>
    <col min="6920" max="6921" width="14.42578125" style="92" bestFit="1" customWidth="1"/>
    <col min="6922" max="6922" width="17.7109375" style="92" bestFit="1" customWidth="1"/>
    <col min="6923" max="6923" width="12.7109375" style="92" customWidth="1"/>
    <col min="6924" max="6924" width="11.7109375" style="92" customWidth="1"/>
    <col min="6925" max="7168" width="9.140625" style="92"/>
    <col min="7169" max="7169" width="9.5703125" style="92" customWidth="1"/>
    <col min="7170" max="7170" width="40" style="92" customWidth="1"/>
    <col min="7171" max="7171" width="11.42578125" style="92" customWidth="1"/>
    <col min="7172" max="7172" width="17.7109375" style="92" bestFit="1" customWidth="1"/>
    <col min="7173" max="7173" width="13.5703125" style="92" customWidth="1"/>
    <col min="7174" max="7174" width="12" style="92" customWidth="1"/>
    <col min="7175" max="7175" width="17.7109375" style="92" bestFit="1" customWidth="1"/>
    <col min="7176" max="7177" width="14.42578125" style="92" bestFit="1" customWidth="1"/>
    <col min="7178" max="7178" width="17.7109375" style="92" bestFit="1" customWidth="1"/>
    <col min="7179" max="7179" width="12.7109375" style="92" customWidth="1"/>
    <col min="7180" max="7180" width="11.7109375" style="92" customWidth="1"/>
    <col min="7181" max="7424" width="9.140625" style="92"/>
    <col min="7425" max="7425" width="9.5703125" style="92" customWidth="1"/>
    <col min="7426" max="7426" width="40" style="92" customWidth="1"/>
    <col min="7427" max="7427" width="11.42578125" style="92" customWidth="1"/>
    <col min="7428" max="7428" width="17.7109375" style="92" bestFit="1" customWidth="1"/>
    <col min="7429" max="7429" width="13.5703125" style="92" customWidth="1"/>
    <col min="7430" max="7430" width="12" style="92" customWidth="1"/>
    <col min="7431" max="7431" width="17.7109375" style="92" bestFit="1" customWidth="1"/>
    <col min="7432" max="7433" width="14.42578125" style="92" bestFit="1" customWidth="1"/>
    <col min="7434" max="7434" width="17.7109375" style="92" bestFit="1" customWidth="1"/>
    <col min="7435" max="7435" width="12.7109375" style="92" customWidth="1"/>
    <col min="7436" max="7436" width="11.7109375" style="92" customWidth="1"/>
    <col min="7437" max="7680" width="9.140625" style="92"/>
    <col min="7681" max="7681" width="9.5703125" style="92" customWidth="1"/>
    <col min="7682" max="7682" width="40" style="92" customWidth="1"/>
    <col min="7683" max="7683" width="11.42578125" style="92" customWidth="1"/>
    <col min="7684" max="7684" width="17.7109375" style="92" bestFit="1" customWidth="1"/>
    <col min="7685" max="7685" width="13.5703125" style="92" customWidth="1"/>
    <col min="7686" max="7686" width="12" style="92" customWidth="1"/>
    <col min="7687" max="7687" width="17.7109375" style="92" bestFit="1" customWidth="1"/>
    <col min="7688" max="7689" width="14.42578125" style="92" bestFit="1" customWidth="1"/>
    <col min="7690" max="7690" width="17.7109375" style="92" bestFit="1" customWidth="1"/>
    <col min="7691" max="7691" width="12.7109375" style="92" customWidth="1"/>
    <col min="7692" max="7692" width="11.7109375" style="92" customWidth="1"/>
    <col min="7693" max="7936" width="9.140625" style="92"/>
    <col min="7937" max="7937" width="9.5703125" style="92" customWidth="1"/>
    <col min="7938" max="7938" width="40" style="92" customWidth="1"/>
    <col min="7939" max="7939" width="11.42578125" style="92" customWidth="1"/>
    <col min="7940" max="7940" width="17.7109375" style="92" bestFit="1" customWidth="1"/>
    <col min="7941" max="7941" width="13.5703125" style="92" customWidth="1"/>
    <col min="7942" max="7942" width="12" style="92" customWidth="1"/>
    <col min="7943" max="7943" width="17.7109375" style="92" bestFit="1" customWidth="1"/>
    <col min="7944" max="7945" width="14.42578125" style="92" bestFit="1" customWidth="1"/>
    <col min="7946" max="7946" width="17.7109375" style="92" bestFit="1" customWidth="1"/>
    <col min="7947" max="7947" width="12.7109375" style="92" customWidth="1"/>
    <col min="7948" max="7948" width="11.7109375" style="92" customWidth="1"/>
    <col min="7949" max="8192" width="9.140625" style="92"/>
    <col min="8193" max="8193" width="9.5703125" style="92" customWidth="1"/>
    <col min="8194" max="8194" width="40" style="92" customWidth="1"/>
    <col min="8195" max="8195" width="11.42578125" style="92" customWidth="1"/>
    <col min="8196" max="8196" width="17.7109375" style="92" bestFit="1" customWidth="1"/>
    <col min="8197" max="8197" width="13.5703125" style="92" customWidth="1"/>
    <col min="8198" max="8198" width="12" style="92" customWidth="1"/>
    <col min="8199" max="8199" width="17.7109375" style="92" bestFit="1" customWidth="1"/>
    <col min="8200" max="8201" width="14.42578125" style="92" bestFit="1" customWidth="1"/>
    <col min="8202" max="8202" width="17.7109375" style="92" bestFit="1" customWidth="1"/>
    <col min="8203" max="8203" width="12.7109375" style="92" customWidth="1"/>
    <col min="8204" max="8204" width="11.7109375" style="92" customWidth="1"/>
    <col min="8205" max="8448" width="9.140625" style="92"/>
    <col min="8449" max="8449" width="9.5703125" style="92" customWidth="1"/>
    <col min="8450" max="8450" width="40" style="92" customWidth="1"/>
    <col min="8451" max="8451" width="11.42578125" style="92" customWidth="1"/>
    <col min="8452" max="8452" width="17.7109375" style="92" bestFit="1" customWidth="1"/>
    <col min="8453" max="8453" width="13.5703125" style="92" customWidth="1"/>
    <col min="8454" max="8454" width="12" style="92" customWidth="1"/>
    <col min="8455" max="8455" width="17.7109375" style="92" bestFit="1" customWidth="1"/>
    <col min="8456" max="8457" width="14.42578125" style="92" bestFit="1" customWidth="1"/>
    <col min="8458" max="8458" width="17.7109375" style="92" bestFit="1" customWidth="1"/>
    <col min="8459" max="8459" width="12.7109375" style="92" customWidth="1"/>
    <col min="8460" max="8460" width="11.7109375" style="92" customWidth="1"/>
    <col min="8461" max="8704" width="9.140625" style="92"/>
    <col min="8705" max="8705" width="9.5703125" style="92" customWidth="1"/>
    <col min="8706" max="8706" width="40" style="92" customWidth="1"/>
    <col min="8707" max="8707" width="11.42578125" style="92" customWidth="1"/>
    <col min="8708" max="8708" width="17.7109375" style="92" bestFit="1" customWidth="1"/>
    <col min="8709" max="8709" width="13.5703125" style="92" customWidth="1"/>
    <col min="8710" max="8710" width="12" style="92" customWidth="1"/>
    <col min="8711" max="8711" width="17.7109375" style="92" bestFit="1" customWidth="1"/>
    <col min="8712" max="8713" width="14.42578125" style="92" bestFit="1" customWidth="1"/>
    <col min="8714" max="8714" width="17.7109375" style="92" bestFit="1" customWidth="1"/>
    <col min="8715" max="8715" width="12.7109375" style="92" customWidth="1"/>
    <col min="8716" max="8716" width="11.7109375" style="92" customWidth="1"/>
    <col min="8717" max="8960" width="9.140625" style="92"/>
    <col min="8961" max="8961" width="9.5703125" style="92" customWidth="1"/>
    <col min="8962" max="8962" width="40" style="92" customWidth="1"/>
    <col min="8963" max="8963" width="11.42578125" style="92" customWidth="1"/>
    <col min="8964" max="8964" width="17.7109375" style="92" bestFit="1" customWidth="1"/>
    <col min="8965" max="8965" width="13.5703125" style="92" customWidth="1"/>
    <col min="8966" max="8966" width="12" style="92" customWidth="1"/>
    <col min="8967" max="8967" width="17.7109375" style="92" bestFit="1" customWidth="1"/>
    <col min="8968" max="8969" width="14.42578125" style="92" bestFit="1" customWidth="1"/>
    <col min="8970" max="8970" width="17.7109375" style="92" bestFit="1" customWidth="1"/>
    <col min="8971" max="8971" width="12.7109375" style="92" customWidth="1"/>
    <col min="8972" max="8972" width="11.7109375" style="92" customWidth="1"/>
    <col min="8973" max="9216" width="9.140625" style="92"/>
    <col min="9217" max="9217" width="9.5703125" style="92" customWidth="1"/>
    <col min="9218" max="9218" width="40" style="92" customWidth="1"/>
    <col min="9219" max="9219" width="11.42578125" style="92" customWidth="1"/>
    <col min="9220" max="9220" width="17.7109375" style="92" bestFit="1" customWidth="1"/>
    <col min="9221" max="9221" width="13.5703125" style="92" customWidth="1"/>
    <col min="9222" max="9222" width="12" style="92" customWidth="1"/>
    <col min="9223" max="9223" width="17.7109375" style="92" bestFit="1" customWidth="1"/>
    <col min="9224" max="9225" width="14.42578125" style="92" bestFit="1" customWidth="1"/>
    <col min="9226" max="9226" width="17.7109375" style="92" bestFit="1" customWidth="1"/>
    <col min="9227" max="9227" width="12.7109375" style="92" customWidth="1"/>
    <col min="9228" max="9228" width="11.7109375" style="92" customWidth="1"/>
    <col min="9229" max="9472" width="9.140625" style="92"/>
    <col min="9473" max="9473" width="9.5703125" style="92" customWidth="1"/>
    <col min="9474" max="9474" width="40" style="92" customWidth="1"/>
    <col min="9475" max="9475" width="11.42578125" style="92" customWidth="1"/>
    <col min="9476" max="9476" width="17.7109375" style="92" bestFit="1" customWidth="1"/>
    <col min="9477" max="9477" width="13.5703125" style="92" customWidth="1"/>
    <col min="9478" max="9478" width="12" style="92" customWidth="1"/>
    <col min="9479" max="9479" width="17.7109375" style="92" bestFit="1" customWidth="1"/>
    <col min="9480" max="9481" width="14.42578125" style="92" bestFit="1" customWidth="1"/>
    <col min="9482" max="9482" width="17.7109375" style="92" bestFit="1" customWidth="1"/>
    <col min="9483" max="9483" width="12.7109375" style="92" customWidth="1"/>
    <col min="9484" max="9484" width="11.7109375" style="92" customWidth="1"/>
    <col min="9485" max="9728" width="9.140625" style="92"/>
    <col min="9729" max="9729" width="9.5703125" style="92" customWidth="1"/>
    <col min="9730" max="9730" width="40" style="92" customWidth="1"/>
    <col min="9731" max="9731" width="11.42578125" style="92" customWidth="1"/>
    <col min="9732" max="9732" width="17.7109375" style="92" bestFit="1" customWidth="1"/>
    <col min="9733" max="9733" width="13.5703125" style="92" customWidth="1"/>
    <col min="9734" max="9734" width="12" style="92" customWidth="1"/>
    <col min="9735" max="9735" width="17.7109375" style="92" bestFit="1" customWidth="1"/>
    <col min="9736" max="9737" width="14.42578125" style="92" bestFit="1" customWidth="1"/>
    <col min="9738" max="9738" width="17.7109375" style="92" bestFit="1" customWidth="1"/>
    <col min="9739" max="9739" width="12.7109375" style="92" customWidth="1"/>
    <col min="9740" max="9740" width="11.7109375" style="92" customWidth="1"/>
    <col min="9741" max="9984" width="9.140625" style="92"/>
    <col min="9985" max="9985" width="9.5703125" style="92" customWidth="1"/>
    <col min="9986" max="9986" width="40" style="92" customWidth="1"/>
    <col min="9987" max="9987" width="11.42578125" style="92" customWidth="1"/>
    <col min="9988" max="9988" width="17.7109375" style="92" bestFit="1" customWidth="1"/>
    <col min="9989" max="9989" width="13.5703125" style="92" customWidth="1"/>
    <col min="9990" max="9990" width="12" style="92" customWidth="1"/>
    <col min="9991" max="9991" width="17.7109375" style="92" bestFit="1" customWidth="1"/>
    <col min="9992" max="9993" width="14.42578125" style="92" bestFit="1" customWidth="1"/>
    <col min="9994" max="9994" width="17.7109375" style="92" bestFit="1" customWidth="1"/>
    <col min="9995" max="9995" width="12.7109375" style="92" customWidth="1"/>
    <col min="9996" max="9996" width="11.7109375" style="92" customWidth="1"/>
    <col min="9997" max="10240" width="9.140625" style="92"/>
    <col min="10241" max="10241" width="9.5703125" style="92" customWidth="1"/>
    <col min="10242" max="10242" width="40" style="92" customWidth="1"/>
    <col min="10243" max="10243" width="11.42578125" style="92" customWidth="1"/>
    <col min="10244" max="10244" width="17.7109375" style="92" bestFit="1" customWidth="1"/>
    <col min="10245" max="10245" width="13.5703125" style="92" customWidth="1"/>
    <col min="10246" max="10246" width="12" style="92" customWidth="1"/>
    <col min="10247" max="10247" width="17.7109375" style="92" bestFit="1" customWidth="1"/>
    <col min="10248" max="10249" width="14.42578125" style="92" bestFit="1" customWidth="1"/>
    <col min="10250" max="10250" width="17.7109375" style="92" bestFit="1" customWidth="1"/>
    <col min="10251" max="10251" width="12.7109375" style="92" customWidth="1"/>
    <col min="10252" max="10252" width="11.7109375" style="92" customWidth="1"/>
    <col min="10253" max="10496" width="9.140625" style="92"/>
    <col min="10497" max="10497" width="9.5703125" style="92" customWidth="1"/>
    <col min="10498" max="10498" width="40" style="92" customWidth="1"/>
    <col min="10499" max="10499" width="11.42578125" style="92" customWidth="1"/>
    <col min="10500" max="10500" width="17.7109375" style="92" bestFit="1" customWidth="1"/>
    <col min="10501" max="10501" width="13.5703125" style="92" customWidth="1"/>
    <col min="10502" max="10502" width="12" style="92" customWidth="1"/>
    <col min="10503" max="10503" width="17.7109375" style="92" bestFit="1" customWidth="1"/>
    <col min="10504" max="10505" width="14.42578125" style="92" bestFit="1" customWidth="1"/>
    <col min="10506" max="10506" width="17.7109375" style="92" bestFit="1" customWidth="1"/>
    <col min="10507" max="10507" width="12.7109375" style="92" customWidth="1"/>
    <col min="10508" max="10508" width="11.7109375" style="92" customWidth="1"/>
    <col min="10509" max="10752" width="9.140625" style="92"/>
    <col min="10753" max="10753" width="9.5703125" style="92" customWidth="1"/>
    <col min="10754" max="10754" width="40" style="92" customWidth="1"/>
    <col min="10755" max="10755" width="11.42578125" style="92" customWidth="1"/>
    <col min="10756" max="10756" width="17.7109375" style="92" bestFit="1" customWidth="1"/>
    <col min="10757" max="10757" width="13.5703125" style="92" customWidth="1"/>
    <col min="10758" max="10758" width="12" style="92" customWidth="1"/>
    <col min="10759" max="10759" width="17.7109375" style="92" bestFit="1" customWidth="1"/>
    <col min="10760" max="10761" width="14.42578125" style="92" bestFit="1" customWidth="1"/>
    <col min="10762" max="10762" width="17.7109375" style="92" bestFit="1" customWidth="1"/>
    <col min="10763" max="10763" width="12.7109375" style="92" customWidth="1"/>
    <col min="10764" max="10764" width="11.7109375" style="92" customWidth="1"/>
    <col min="10765" max="11008" width="9.140625" style="92"/>
    <col min="11009" max="11009" width="9.5703125" style="92" customWidth="1"/>
    <col min="11010" max="11010" width="40" style="92" customWidth="1"/>
    <col min="11011" max="11011" width="11.42578125" style="92" customWidth="1"/>
    <col min="11012" max="11012" width="17.7109375" style="92" bestFit="1" customWidth="1"/>
    <col min="11013" max="11013" width="13.5703125" style="92" customWidth="1"/>
    <col min="11014" max="11014" width="12" style="92" customWidth="1"/>
    <col min="11015" max="11015" width="17.7109375" style="92" bestFit="1" customWidth="1"/>
    <col min="11016" max="11017" width="14.42578125" style="92" bestFit="1" customWidth="1"/>
    <col min="11018" max="11018" width="17.7109375" style="92" bestFit="1" customWidth="1"/>
    <col min="11019" max="11019" width="12.7109375" style="92" customWidth="1"/>
    <col min="11020" max="11020" width="11.7109375" style="92" customWidth="1"/>
    <col min="11021" max="11264" width="9.140625" style="92"/>
    <col min="11265" max="11265" width="9.5703125" style="92" customWidth="1"/>
    <col min="11266" max="11266" width="40" style="92" customWidth="1"/>
    <col min="11267" max="11267" width="11.42578125" style="92" customWidth="1"/>
    <col min="11268" max="11268" width="17.7109375" style="92" bestFit="1" customWidth="1"/>
    <col min="11269" max="11269" width="13.5703125" style="92" customWidth="1"/>
    <col min="11270" max="11270" width="12" style="92" customWidth="1"/>
    <col min="11271" max="11271" width="17.7109375" style="92" bestFit="1" customWidth="1"/>
    <col min="11272" max="11273" width="14.42578125" style="92" bestFit="1" customWidth="1"/>
    <col min="11274" max="11274" width="17.7109375" style="92" bestFit="1" customWidth="1"/>
    <col min="11275" max="11275" width="12.7109375" style="92" customWidth="1"/>
    <col min="11276" max="11276" width="11.7109375" style="92" customWidth="1"/>
    <col min="11277" max="11520" width="9.140625" style="92"/>
    <col min="11521" max="11521" width="9.5703125" style="92" customWidth="1"/>
    <col min="11522" max="11522" width="40" style="92" customWidth="1"/>
    <col min="11523" max="11523" width="11.42578125" style="92" customWidth="1"/>
    <col min="11524" max="11524" width="17.7109375" style="92" bestFit="1" customWidth="1"/>
    <col min="11525" max="11525" width="13.5703125" style="92" customWidth="1"/>
    <col min="11526" max="11526" width="12" style="92" customWidth="1"/>
    <col min="11527" max="11527" width="17.7109375" style="92" bestFit="1" customWidth="1"/>
    <col min="11528" max="11529" width="14.42578125" style="92" bestFit="1" customWidth="1"/>
    <col min="11530" max="11530" width="17.7109375" style="92" bestFit="1" customWidth="1"/>
    <col min="11531" max="11531" width="12.7109375" style="92" customWidth="1"/>
    <col min="11532" max="11532" width="11.7109375" style="92" customWidth="1"/>
    <col min="11533" max="11776" width="9.140625" style="92"/>
    <col min="11777" max="11777" width="9.5703125" style="92" customWidth="1"/>
    <col min="11778" max="11778" width="40" style="92" customWidth="1"/>
    <col min="11779" max="11779" width="11.42578125" style="92" customWidth="1"/>
    <col min="11780" max="11780" width="17.7109375" style="92" bestFit="1" customWidth="1"/>
    <col min="11781" max="11781" width="13.5703125" style="92" customWidth="1"/>
    <col min="11782" max="11782" width="12" style="92" customWidth="1"/>
    <col min="11783" max="11783" width="17.7109375" style="92" bestFit="1" customWidth="1"/>
    <col min="11784" max="11785" width="14.42578125" style="92" bestFit="1" customWidth="1"/>
    <col min="11786" max="11786" width="17.7109375" style="92" bestFit="1" customWidth="1"/>
    <col min="11787" max="11787" width="12.7109375" style="92" customWidth="1"/>
    <col min="11788" max="11788" width="11.7109375" style="92" customWidth="1"/>
    <col min="11789" max="12032" width="9.140625" style="92"/>
    <col min="12033" max="12033" width="9.5703125" style="92" customWidth="1"/>
    <col min="12034" max="12034" width="40" style="92" customWidth="1"/>
    <col min="12035" max="12035" width="11.42578125" style="92" customWidth="1"/>
    <col min="12036" max="12036" width="17.7109375" style="92" bestFit="1" customWidth="1"/>
    <col min="12037" max="12037" width="13.5703125" style="92" customWidth="1"/>
    <col min="12038" max="12038" width="12" style="92" customWidth="1"/>
    <col min="12039" max="12039" width="17.7109375" style="92" bestFit="1" customWidth="1"/>
    <col min="12040" max="12041" width="14.42578125" style="92" bestFit="1" customWidth="1"/>
    <col min="12042" max="12042" width="17.7109375" style="92" bestFit="1" customWidth="1"/>
    <col min="12043" max="12043" width="12.7109375" style="92" customWidth="1"/>
    <col min="12044" max="12044" width="11.7109375" style="92" customWidth="1"/>
    <col min="12045" max="12288" width="9.140625" style="92"/>
    <col min="12289" max="12289" width="9.5703125" style="92" customWidth="1"/>
    <col min="12290" max="12290" width="40" style="92" customWidth="1"/>
    <col min="12291" max="12291" width="11.42578125" style="92" customWidth="1"/>
    <col min="12292" max="12292" width="17.7109375" style="92" bestFit="1" customWidth="1"/>
    <col min="12293" max="12293" width="13.5703125" style="92" customWidth="1"/>
    <col min="12294" max="12294" width="12" style="92" customWidth="1"/>
    <col min="12295" max="12295" width="17.7109375" style="92" bestFit="1" customWidth="1"/>
    <col min="12296" max="12297" width="14.42578125" style="92" bestFit="1" customWidth="1"/>
    <col min="12298" max="12298" width="17.7109375" style="92" bestFit="1" customWidth="1"/>
    <col min="12299" max="12299" width="12.7109375" style="92" customWidth="1"/>
    <col min="12300" max="12300" width="11.7109375" style="92" customWidth="1"/>
    <col min="12301" max="12544" width="9.140625" style="92"/>
    <col min="12545" max="12545" width="9.5703125" style="92" customWidth="1"/>
    <col min="12546" max="12546" width="40" style="92" customWidth="1"/>
    <col min="12547" max="12547" width="11.42578125" style="92" customWidth="1"/>
    <col min="12548" max="12548" width="17.7109375" style="92" bestFit="1" customWidth="1"/>
    <col min="12549" max="12549" width="13.5703125" style="92" customWidth="1"/>
    <col min="12550" max="12550" width="12" style="92" customWidth="1"/>
    <col min="12551" max="12551" width="17.7109375" style="92" bestFit="1" customWidth="1"/>
    <col min="12552" max="12553" width="14.42578125" style="92" bestFit="1" customWidth="1"/>
    <col min="12554" max="12554" width="17.7109375" style="92" bestFit="1" customWidth="1"/>
    <col min="12555" max="12555" width="12.7109375" style="92" customWidth="1"/>
    <col min="12556" max="12556" width="11.7109375" style="92" customWidth="1"/>
    <col min="12557" max="12800" width="9.140625" style="92"/>
    <col min="12801" max="12801" width="9.5703125" style="92" customWidth="1"/>
    <col min="12802" max="12802" width="40" style="92" customWidth="1"/>
    <col min="12803" max="12803" width="11.42578125" style="92" customWidth="1"/>
    <col min="12804" max="12804" width="17.7109375" style="92" bestFit="1" customWidth="1"/>
    <col min="12805" max="12805" width="13.5703125" style="92" customWidth="1"/>
    <col min="12806" max="12806" width="12" style="92" customWidth="1"/>
    <col min="12807" max="12807" width="17.7109375" style="92" bestFit="1" customWidth="1"/>
    <col min="12808" max="12809" width="14.42578125" style="92" bestFit="1" customWidth="1"/>
    <col min="12810" max="12810" width="17.7109375" style="92" bestFit="1" customWidth="1"/>
    <col min="12811" max="12811" width="12.7109375" style="92" customWidth="1"/>
    <col min="12812" max="12812" width="11.7109375" style="92" customWidth="1"/>
    <col min="12813" max="13056" width="9.140625" style="92"/>
    <col min="13057" max="13057" width="9.5703125" style="92" customWidth="1"/>
    <col min="13058" max="13058" width="40" style="92" customWidth="1"/>
    <col min="13059" max="13059" width="11.42578125" style="92" customWidth="1"/>
    <col min="13060" max="13060" width="17.7109375" style="92" bestFit="1" customWidth="1"/>
    <col min="13061" max="13061" width="13.5703125" style="92" customWidth="1"/>
    <col min="13062" max="13062" width="12" style="92" customWidth="1"/>
    <col min="13063" max="13063" width="17.7109375" style="92" bestFit="1" customWidth="1"/>
    <col min="13064" max="13065" width="14.42578125" style="92" bestFit="1" customWidth="1"/>
    <col min="13066" max="13066" width="17.7109375" style="92" bestFit="1" customWidth="1"/>
    <col min="13067" max="13067" width="12.7109375" style="92" customWidth="1"/>
    <col min="13068" max="13068" width="11.7109375" style="92" customWidth="1"/>
    <col min="13069" max="13312" width="9.140625" style="92"/>
    <col min="13313" max="13313" width="9.5703125" style="92" customWidth="1"/>
    <col min="13314" max="13314" width="40" style="92" customWidth="1"/>
    <col min="13315" max="13315" width="11.42578125" style="92" customWidth="1"/>
    <col min="13316" max="13316" width="17.7109375" style="92" bestFit="1" customWidth="1"/>
    <col min="13317" max="13317" width="13.5703125" style="92" customWidth="1"/>
    <col min="13318" max="13318" width="12" style="92" customWidth="1"/>
    <col min="13319" max="13319" width="17.7109375" style="92" bestFit="1" customWidth="1"/>
    <col min="13320" max="13321" width="14.42578125" style="92" bestFit="1" customWidth="1"/>
    <col min="13322" max="13322" width="17.7109375" style="92" bestFit="1" customWidth="1"/>
    <col min="13323" max="13323" width="12.7109375" style="92" customWidth="1"/>
    <col min="13324" max="13324" width="11.7109375" style="92" customWidth="1"/>
    <col min="13325" max="13568" width="9.140625" style="92"/>
    <col min="13569" max="13569" width="9.5703125" style="92" customWidth="1"/>
    <col min="13570" max="13570" width="40" style="92" customWidth="1"/>
    <col min="13571" max="13571" width="11.42578125" style="92" customWidth="1"/>
    <col min="13572" max="13572" width="17.7109375" style="92" bestFit="1" customWidth="1"/>
    <col min="13573" max="13573" width="13.5703125" style="92" customWidth="1"/>
    <col min="13574" max="13574" width="12" style="92" customWidth="1"/>
    <col min="13575" max="13575" width="17.7109375" style="92" bestFit="1" customWidth="1"/>
    <col min="13576" max="13577" width="14.42578125" style="92" bestFit="1" customWidth="1"/>
    <col min="13578" max="13578" width="17.7109375" style="92" bestFit="1" customWidth="1"/>
    <col min="13579" max="13579" width="12.7109375" style="92" customWidth="1"/>
    <col min="13580" max="13580" width="11.7109375" style="92" customWidth="1"/>
    <col min="13581" max="13824" width="9.140625" style="92"/>
    <col min="13825" max="13825" width="9.5703125" style="92" customWidth="1"/>
    <col min="13826" max="13826" width="40" style="92" customWidth="1"/>
    <col min="13827" max="13827" width="11.42578125" style="92" customWidth="1"/>
    <col min="13828" max="13828" width="17.7109375" style="92" bestFit="1" customWidth="1"/>
    <col min="13829" max="13829" width="13.5703125" style="92" customWidth="1"/>
    <col min="13830" max="13830" width="12" style="92" customWidth="1"/>
    <col min="13831" max="13831" width="17.7109375" style="92" bestFit="1" customWidth="1"/>
    <col min="13832" max="13833" width="14.42578125" style="92" bestFit="1" customWidth="1"/>
    <col min="13834" max="13834" width="17.7109375" style="92" bestFit="1" customWidth="1"/>
    <col min="13835" max="13835" width="12.7109375" style="92" customWidth="1"/>
    <col min="13836" max="13836" width="11.7109375" style="92" customWidth="1"/>
    <col min="13837" max="14080" width="9.140625" style="92"/>
    <col min="14081" max="14081" width="9.5703125" style="92" customWidth="1"/>
    <col min="14082" max="14082" width="40" style="92" customWidth="1"/>
    <col min="14083" max="14083" width="11.42578125" style="92" customWidth="1"/>
    <col min="14084" max="14084" width="17.7109375" style="92" bestFit="1" customWidth="1"/>
    <col min="14085" max="14085" width="13.5703125" style="92" customWidth="1"/>
    <col min="14086" max="14086" width="12" style="92" customWidth="1"/>
    <col min="14087" max="14087" width="17.7109375" style="92" bestFit="1" customWidth="1"/>
    <col min="14088" max="14089" width="14.42578125" style="92" bestFit="1" customWidth="1"/>
    <col min="14090" max="14090" width="17.7109375" style="92" bestFit="1" customWidth="1"/>
    <col min="14091" max="14091" width="12.7109375" style="92" customWidth="1"/>
    <col min="14092" max="14092" width="11.7109375" style="92" customWidth="1"/>
    <col min="14093" max="14336" width="9.140625" style="92"/>
    <col min="14337" max="14337" width="9.5703125" style="92" customWidth="1"/>
    <col min="14338" max="14338" width="40" style="92" customWidth="1"/>
    <col min="14339" max="14339" width="11.42578125" style="92" customWidth="1"/>
    <col min="14340" max="14340" width="17.7109375" style="92" bestFit="1" customWidth="1"/>
    <col min="14341" max="14341" width="13.5703125" style="92" customWidth="1"/>
    <col min="14342" max="14342" width="12" style="92" customWidth="1"/>
    <col min="14343" max="14343" width="17.7109375" style="92" bestFit="1" customWidth="1"/>
    <col min="14344" max="14345" width="14.42578125" style="92" bestFit="1" customWidth="1"/>
    <col min="14346" max="14346" width="17.7109375" style="92" bestFit="1" customWidth="1"/>
    <col min="14347" max="14347" width="12.7109375" style="92" customWidth="1"/>
    <col min="14348" max="14348" width="11.7109375" style="92" customWidth="1"/>
    <col min="14349" max="14592" width="9.140625" style="92"/>
    <col min="14593" max="14593" width="9.5703125" style="92" customWidth="1"/>
    <col min="14594" max="14594" width="40" style="92" customWidth="1"/>
    <col min="14595" max="14595" width="11.42578125" style="92" customWidth="1"/>
    <col min="14596" max="14596" width="17.7109375" style="92" bestFit="1" customWidth="1"/>
    <col min="14597" max="14597" width="13.5703125" style="92" customWidth="1"/>
    <col min="14598" max="14598" width="12" style="92" customWidth="1"/>
    <col min="14599" max="14599" width="17.7109375" style="92" bestFit="1" customWidth="1"/>
    <col min="14600" max="14601" width="14.42578125" style="92" bestFit="1" customWidth="1"/>
    <col min="14602" max="14602" width="17.7109375" style="92" bestFit="1" customWidth="1"/>
    <col min="14603" max="14603" width="12.7109375" style="92" customWidth="1"/>
    <col min="14604" max="14604" width="11.7109375" style="92" customWidth="1"/>
    <col min="14605" max="14848" width="9.140625" style="92"/>
    <col min="14849" max="14849" width="9.5703125" style="92" customWidth="1"/>
    <col min="14850" max="14850" width="40" style="92" customWidth="1"/>
    <col min="14851" max="14851" width="11.42578125" style="92" customWidth="1"/>
    <col min="14852" max="14852" width="17.7109375" style="92" bestFit="1" customWidth="1"/>
    <col min="14853" max="14853" width="13.5703125" style="92" customWidth="1"/>
    <col min="14854" max="14854" width="12" style="92" customWidth="1"/>
    <col min="14855" max="14855" width="17.7109375" style="92" bestFit="1" customWidth="1"/>
    <col min="14856" max="14857" width="14.42578125" style="92" bestFit="1" customWidth="1"/>
    <col min="14858" max="14858" width="17.7109375" style="92" bestFit="1" customWidth="1"/>
    <col min="14859" max="14859" width="12.7109375" style="92" customWidth="1"/>
    <col min="14860" max="14860" width="11.7109375" style="92" customWidth="1"/>
    <col min="14861" max="15104" width="9.140625" style="92"/>
    <col min="15105" max="15105" width="9.5703125" style="92" customWidth="1"/>
    <col min="15106" max="15106" width="40" style="92" customWidth="1"/>
    <col min="15107" max="15107" width="11.42578125" style="92" customWidth="1"/>
    <col min="15108" max="15108" width="17.7109375" style="92" bestFit="1" customWidth="1"/>
    <col min="15109" max="15109" width="13.5703125" style="92" customWidth="1"/>
    <col min="15110" max="15110" width="12" style="92" customWidth="1"/>
    <col min="15111" max="15111" width="17.7109375" style="92" bestFit="1" customWidth="1"/>
    <col min="15112" max="15113" width="14.42578125" style="92" bestFit="1" customWidth="1"/>
    <col min="15114" max="15114" width="17.7109375" style="92" bestFit="1" customWidth="1"/>
    <col min="15115" max="15115" width="12.7109375" style="92" customWidth="1"/>
    <col min="15116" max="15116" width="11.7109375" style="92" customWidth="1"/>
    <col min="15117" max="15360" width="9.140625" style="92"/>
    <col min="15361" max="15361" width="9.5703125" style="92" customWidth="1"/>
    <col min="15362" max="15362" width="40" style="92" customWidth="1"/>
    <col min="15363" max="15363" width="11.42578125" style="92" customWidth="1"/>
    <col min="15364" max="15364" width="17.7109375" style="92" bestFit="1" customWidth="1"/>
    <col min="15365" max="15365" width="13.5703125" style="92" customWidth="1"/>
    <col min="15366" max="15366" width="12" style="92" customWidth="1"/>
    <col min="15367" max="15367" width="17.7109375" style="92" bestFit="1" customWidth="1"/>
    <col min="15368" max="15369" width="14.42578125" style="92" bestFit="1" customWidth="1"/>
    <col min="15370" max="15370" width="17.7109375" style="92" bestFit="1" customWidth="1"/>
    <col min="15371" max="15371" width="12.7109375" style="92" customWidth="1"/>
    <col min="15372" max="15372" width="11.7109375" style="92" customWidth="1"/>
    <col min="15373" max="15616" width="9.140625" style="92"/>
    <col min="15617" max="15617" width="9.5703125" style="92" customWidth="1"/>
    <col min="15618" max="15618" width="40" style="92" customWidth="1"/>
    <col min="15619" max="15619" width="11.42578125" style="92" customWidth="1"/>
    <col min="15620" max="15620" width="17.7109375" style="92" bestFit="1" customWidth="1"/>
    <col min="15621" max="15621" width="13.5703125" style="92" customWidth="1"/>
    <col min="15622" max="15622" width="12" style="92" customWidth="1"/>
    <col min="15623" max="15623" width="17.7109375" style="92" bestFit="1" customWidth="1"/>
    <col min="15624" max="15625" width="14.42578125" style="92" bestFit="1" customWidth="1"/>
    <col min="15626" max="15626" width="17.7109375" style="92" bestFit="1" customWidth="1"/>
    <col min="15627" max="15627" width="12.7109375" style="92" customWidth="1"/>
    <col min="15628" max="15628" width="11.7109375" style="92" customWidth="1"/>
    <col min="15629" max="15872" width="9.140625" style="92"/>
    <col min="15873" max="15873" width="9.5703125" style="92" customWidth="1"/>
    <col min="15874" max="15874" width="40" style="92" customWidth="1"/>
    <col min="15875" max="15875" width="11.42578125" style="92" customWidth="1"/>
    <col min="15876" max="15876" width="17.7109375" style="92" bestFit="1" customWidth="1"/>
    <col min="15877" max="15877" width="13.5703125" style="92" customWidth="1"/>
    <col min="15878" max="15878" width="12" style="92" customWidth="1"/>
    <col min="15879" max="15879" width="17.7109375" style="92" bestFit="1" customWidth="1"/>
    <col min="15880" max="15881" width="14.42578125" style="92" bestFit="1" customWidth="1"/>
    <col min="15882" max="15882" width="17.7109375" style="92" bestFit="1" customWidth="1"/>
    <col min="15883" max="15883" width="12.7109375" style="92" customWidth="1"/>
    <col min="15884" max="15884" width="11.7109375" style="92" customWidth="1"/>
    <col min="15885" max="16128" width="9.140625" style="92"/>
    <col min="16129" max="16129" width="9.5703125" style="92" customWidth="1"/>
    <col min="16130" max="16130" width="40" style="92" customWidth="1"/>
    <col min="16131" max="16131" width="11.42578125" style="92" customWidth="1"/>
    <col min="16132" max="16132" width="17.7109375" style="92" bestFit="1" customWidth="1"/>
    <col min="16133" max="16133" width="13.5703125" style="92" customWidth="1"/>
    <col min="16134" max="16134" width="12" style="92" customWidth="1"/>
    <col min="16135" max="16135" width="17.7109375" style="92" bestFit="1" customWidth="1"/>
    <col min="16136" max="16137" width="14.42578125" style="92" bestFit="1" customWidth="1"/>
    <col min="16138" max="16138" width="17.7109375" style="92" bestFit="1" customWidth="1"/>
    <col min="16139" max="16139" width="12.7109375" style="92" customWidth="1"/>
    <col min="16140" max="16140" width="11.7109375" style="92" customWidth="1"/>
    <col min="16141" max="16384" width="9.140625" style="92"/>
  </cols>
  <sheetData>
    <row r="1" spans="1:12" s="35" customFormat="1" ht="15" x14ac:dyDescent="0.2">
      <c r="A1" s="134" t="s">
        <v>103</v>
      </c>
      <c r="B1" s="132" t="s">
        <v>104</v>
      </c>
      <c r="C1" s="132" t="s">
        <v>105</v>
      </c>
      <c r="D1" s="132" t="s">
        <v>106</v>
      </c>
      <c r="E1" s="132"/>
      <c r="F1" s="132"/>
      <c r="G1" s="132" t="s">
        <v>107</v>
      </c>
      <c r="H1" s="132"/>
      <c r="I1" s="132"/>
      <c r="J1" s="132"/>
      <c r="K1" s="132"/>
      <c r="L1" s="132"/>
    </row>
    <row r="2" spans="1:12" s="35" customFormat="1" ht="15" x14ac:dyDescent="0.2">
      <c r="A2" s="134"/>
      <c r="B2" s="132"/>
      <c r="C2" s="132"/>
      <c r="D2" s="132"/>
      <c r="E2" s="132"/>
      <c r="F2" s="132"/>
      <c r="G2" s="132" t="s">
        <v>108</v>
      </c>
      <c r="H2" s="132"/>
      <c r="I2" s="132"/>
      <c r="J2" s="132" t="s">
        <v>109</v>
      </c>
      <c r="K2" s="132"/>
      <c r="L2" s="132"/>
    </row>
    <row r="3" spans="1:12" s="35" customFormat="1" ht="15" x14ac:dyDescent="0.2">
      <c r="A3" s="134"/>
      <c r="B3" s="132"/>
      <c r="C3" s="132"/>
      <c r="D3" s="132" t="s">
        <v>110</v>
      </c>
      <c r="E3" s="132" t="s">
        <v>111</v>
      </c>
      <c r="F3" s="132"/>
      <c r="G3" s="132" t="s">
        <v>110</v>
      </c>
      <c r="H3" s="132" t="s">
        <v>112</v>
      </c>
      <c r="I3" s="132"/>
      <c r="J3" s="132" t="s">
        <v>110</v>
      </c>
      <c r="K3" s="132" t="s">
        <v>112</v>
      </c>
      <c r="L3" s="132"/>
    </row>
    <row r="4" spans="1:12" s="35" customFormat="1" ht="49.5" customHeight="1" x14ac:dyDescent="0.2">
      <c r="A4" s="134"/>
      <c r="B4" s="132"/>
      <c r="C4" s="132"/>
      <c r="D4" s="132"/>
      <c r="E4" s="133" t="s">
        <v>113</v>
      </c>
      <c r="F4" s="133" t="s">
        <v>114</v>
      </c>
      <c r="G4" s="132"/>
      <c r="H4" s="133" t="s">
        <v>113</v>
      </c>
      <c r="I4" s="133" t="s">
        <v>115</v>
      </c>
      <c r="J4" s="132"/>
      <c r="K4" s="133" t="s">
        <v>113</v>
      </c>
      <c r="L4" s="133" t="s">
        <v>115</v>
      </c>
    </row>
    <row r="5" spans="1:12" s="35" customFormat="1" ht="49.5" customHeight="1" x14ac:dyDescent="0.2">
      <c r="A5" s="134"/>
      <c r="B5" s="132"/>
      <c r="C5" s="132"/>
      <c r="D5" s="132"/>
      <c r="E5" s="133"/>
      <c r="F5" s="133"/>
      <c r="G5" s="132"/>
      <c r="H5" s="133"/>
      <c r="I5" s="133"/>
      <c r="J5" s="132"/>
      <c r="K5" s="133"/>
      <c r="L5" s="133"/>
    </row>
    <row r="6" spans="1:12" s="38" customFormat="1" ht="18.75" x14ac:dyDescent="0.2">
      <c r="A6" s="36" t="s">
        <v>116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</row>
    <row r="7" spans="1:12" s="44" customFormat="1" ht="33" x14ac:dyDescent="0.25">
      <c r="A7" s="39">
        <v>1</v>
      </c>
      <c r="B7" s="40" t="s">
        <v>117</v>
      </c>
      <c r="C7" s="41" t="s">
        <v>118</v>
      </c>
      <c r="D7" s="42">
        <v>434099.67</v>
      </c>
      <c r="E7" s="42"/>
      <c r="F7" s="42"/>
      <c r="G7" s="42">
        <v>0</v>
      </c>
      <c r="H7" s="43"/>
      <c r="I7" s="43"/>
      <c r="J7" s="42">
        <v>0</v>
      </c>
      <c r="K7" s="42"/>
      <c r="L7" s="42"/>
    </row>
    <row r="8" spans="1:12" s="44" customFormat="1" ht="33" x14ac:dyDescent="0.25">
      <c r="A8" s="39">
        <v>2</v>
      </c>
      <c r="B8" s="40" t="s">
        <v>119</v>
      </c>
      <c r="C8" s="41" t="s">
        <v>118</v>
      </c>
      <c r="D8" s="42">
        <f>D9+D14+D20+D21+D22+D23+D24+D25+D26+D27+D28</f>
        <v>16663900</v>
      </c>
      <c r="E8" s="42"/>
      <c r="F8" s="42"/>
      <c r="G8" s="42">
        <f>G9+G14+G20+G21+G22+G23+G24+G25+G26+G27+G28</f>
        <v>19365100</v>
      </c>
      <c r="H8" s="43"/>
      <c r="I8" s="43"/>
      <c r="J8" s="42">
        <f>J9+J14+J20+J21+J22+J23+J24+J25+J26+J27+J28</f>
        <v>20870700</v>
      </c>
      <c r="K8" s="42"/>
      <c r="L8" s="42"/>
    </row>
    <row r="9" spans="1:12" s="50" customFormat="1" ht="47.25" x14ac:dyDescent="0.2">
      <c r="A9" s="45">
        <v>2.1</v>
      </c>
      <c r="B9" s="46" t="s">
        <v>120</v>
      </c>
      <c r="C9" s="47" t="s">
        <v>118</v>
      </c>
      <c r="D9" s="48">
        <f>SUM(D10:D13)</f>
        <v>16111300</v>
      </c>
      <c r="E9" s="49"/>
      <c r="F9" s="49"/>
      <c r="G9" s="48">
        <f>SUM(G10:G13)</f>
        <v>18758800</v>
      </c>
      <c r="H9" s="48"/>
      <c r="I9" s="48"/>
      <c r="J9" s="48">
        <f>SUM(J10:J13)</f>
        <v>20232400</v>
      </c>
      <c r="K9" s="49"/>
      <c r="L9" s="49"/>
    </row>
    <row r="10" spans="1:12" s="56" customFormat="1" ht="30" x14ac:dyDescent="0.2">
      <c r="A10" s="51" t="s">
        <v>121</v>
      </c>
      <c r="B10" s="52" t="s">
        <v>122</v>
      </c>
      <c r="C10" s="53" t="s">
        <v>118</v>
      </c>
      <c r="D10" s="54">
        <f>13397881.42+183800-267107.1-71801.9</f>
        <v>13242772.42</v>
      </c>
      <c r="E10" s="54"/>
      <c r="F10" s="54"/>
      <c r="G10" s="54">
        <f>15084107.94+204000</f>
        <v>15288107.939999999</v>
      </c>
      <c r="H10" s="54"/>
      <c r="I10" s="54"/>
      <c r="J10" s="54">
        <f>16130104.17+226400</f>
        <v>16356504.17</v>
      </c>
      <c r="K10" s="55"/>
      <c r="L10" s="55"/>
    </row>
    <row r="11" spans="1:12" s="56" customFormat="1" ht="15" x14ac:dyDescent="0.2">
      <c r="A11" s="51" t="s">
        <v>123</v>
      </c>
      <c r="B11" s="52" t="s">
        <v>124</v>
      </c>
      <c r="C11" s="53" t="s">
        <v>118</v>
      </c>
      <c r="D11" s="54">
        <f>2785288.67-46388.33-1572.76</f>
        <v>2737327.58</v>
      </c>
      <c r="E11" s="54"/>
      <c r="F11" s="54"/>
      <c r="G11" s="54">
        <v>3470692.06</v>
      </c>
      <c r="H11" s="54"/>
      <c r="I11" s="54"/>
      <c r="J11" s="54">
        <v>3875895.83</v>
      </c>
      <c r="K11" s="55"/>
      <c r="L11" s="55"/>
    </row>
    <row r="12" spans="1:12" s="56" customFormat="1" ht="45" x14ac:dyDescent="0.2">
      <c r="A12" s="51" t="s">
        <v>125</v>
      </c>
      <c r="B12" s="52" t="s">
        <v>126</v>
      </c>
      <c r="C12" s="53" t="s">
        <v>118</v>
      </c>
      <c r="D12" s="54">
        <f>D44</f>
        <v>131200</v>
      </c>
      <c r="E12" s="55"/>
      <c r="F12" s="55"/>
      <c r="G12" s="54">
        <v>0</v>
      </c>
      <c r="H12" s="57"/>
      <c r="I12" s="57"/>
      <c r="J12" s="54">
        <v>0</v>
      </c>
      <c r="K12" s="55"/>
      <c r="L12" s="55"/>
    </row>
    <row r="13" spans="1:12" s="56" customFormat="1" ht="60" hidden="1" x14ac:dyDescent="0.2">
      <c r="A13" s="51" t="s">
        <v>127</v>
      </c>
      <c r="B13" s="52" t="s">
        <v>128</v>
      </c>
      <c r="C13" s="53" t="s">
        <v>118</v>
      </c>
      <c r="D13" s="54"/>
      <c r="E13" s="55"/>
      <c r="F13" s="55"/>
      <c r="G13" s="54"/>
      <c r="H13" s="57"/>
      <c r="I13" s="57"/>
      <c r="J13" s="54"/>
      <c r="K13" s="55"/>
      <c r="L13" s="55"/>
    </row>
    <row r="14" spans="1:12" s="50" customFormat="1" ht="15.75" x14ac:dyDescent="0.2">
      <c r="A14" s="45" t="s">
        <v>129</v>
      </c>
      <c r="B14" s="46" t="s">
        <v>130</v>
      </c>
      <c r="C14" s="47" t="s">
        <v>118</v>
      </c>
      <c r="D14" s="48">
        <f>SUM(D16:D19)</f>
        <v>20400</v>
      </c>
      <c r="E14" s="49"/>
      <c r="F14" s="49"/>
      <c r="G14" s="48">
        <f>SUM(G16:G19)</f>
        <v>74100</v>
      </c>
      <c r="H14" s="48"/>
      <c r="I14" s="48"/>
      <c r="J14" s="48">
        <f>SUM(J16:J19)</f>
        <v>106100</v>
      </c>
      <c r="K14" s="49"/>
      <c r="L14" s="49"/>
    </row>
    <row r="15" spans="1:12" s="38" customFormat="1" ht="15.75" x14ac:dyDescent="0.2">
      <c r="A15" s="58"/>
      <c r="B15" s="59" t="s">
        <v>131</v>
      </c>
      <c r="C15" s="60" t="s">
        <v>118</v>
      </c>
      <c r="D15" s="61"/>
      <c r="E15" s="61"/>
      <c r="F15" s="61"/>
      <c r="G15" s="61"/>
      <c r="H15" s="61"/>
      <c r="I15" s="61"/>
      <c r="J15" s="61"/>
      <c r="K15" s="61"/>
      <c r="L15" s="61"/>
    </row>
    <row r="16" spans="1:12" s="56" customFormat="1" ht="45" hidden="1" x14ac:dyDescent="0.2">
      <c r="A16" s="51" t="s">
        <v>132</v>
      </c>
      <c r="B16" s="52" t="s">
        <v>133</v>
      </c>
      <c r="C16" s="53" t="s">
        <v>118</v>
      </c>
      <c r="D16" s="54">
        <f>D51</f>
        <v>0</v>
      </c>
      <c r="E16" s="54"/>
      <c r="F16" s="54"/>
      <c r="G16" s="54">
        <f>G51</f>
        <v>0</v>
      </c>
      <c r="H16" s="54"/>
      <c r="I16" s="54"/>
      <c r="J16" s="54">
        <f>J51</f>
        <v>0</v>
      </c>
      <c r="K16" s="55"/>
      <c r="L16" s="55"/>
    </row>
    <row r="17" spans="1:12" s="56" customFormat="1" ht="75" x14ac:dyDescent="0.2">
      <c r="A17" s="51" t="s">
        <v>134</v>
      </c>
      <c r="B17" s="52" t="s">
        <v>135</v>
      </c>
      <c r="C17" s="53" t="s">
        <v>118</v>
      </c>
      <c r="D17" s="54">
        <f>D54</f>
        <v>20400</v>
      </c>
      <c r="E17" s="54"/>
      <c r="F17" s="54"/>
      <c r="G17" s="54">
        <f>G54</f>
        <v>74100</v>
      </c>
      <c r="H17" s="54"/>
      <c r="I17" s="54"/>
      <c r="J17" s="54">
        <f>J54</f>
        <v>106100</v>
      </c>
      <c r="K17" s="55"/>
      <c r="L17" s="55"/>
    </row>
    <row r="18" spans="1:12" s="56" customFormat="1" ht="45" hidden="1" x14ac:dyDescent="0.2">
      <c r="A18" s="51" t="s">
        <v>136</v>
      </c>
      <c r="B18" s="52" t="s">
        <v>137</v>
      </c>
      <c r="C18" s="53" t="s">
        <v>118</v>
      </c>
      <c r="D18" s="54">
        <f>D58</f>
        <v>0</v>
      </c>
      <c r="E18" s="54"/>
      <c r="F18" s="54"/>
      <c r="G18" s="54">
        <f>G58</f>
        <v>0</v>
      </c>
      <c r="H18" s="54"/>
      <c r="I18" s="54"/>
      <c r="J18" s="54">
        <f>J58</f>
        <v>0</v>
      </c>
      <c r="K18" s="55"/>
      <c r="L18" s="55"/>
    </row>
    <row r="19" spans="1:12" s="56" customFormat="1" ht="45" hidden="1" x14ac:dyDescent="0.2">
      <c r="A19" s="51" t="s">
        <v>138</v>
      </c>
      <c r="B19" s="52" t="s">
        <v>139</v>
      </c>
      <c r="C19" s="53" t="s">
        <v>118</v>
      </c>
      <c r="D19" s="54">
        <f>D63</f>
        <v>0</v>
      </c>
      <c r="E19" s="54"/>
      <c r="F19" s="54"/>
      <c r="G19" s="54">
        <f>G63</f>
        <v>0</v>
      </c>
      <c r="H19" s="54"/>
      <c r="I19" s="54"/>
      <c r="J19" s="54">
        <f>J63</f>
        <v>0</v>
      </c>
      <c r="K19" s="55"/>
      <c r="L19" s="55"/>
    </row>
    <row r="20" spans="1:12" s="50" customFormat="1" ht="15.75" hidden="1" x14ac:dyDescent="0.2">
      <c r="A20" s="45" t="s">
        <v>140</v>
      </c>
      <c r="B20" s="46" t="s">
        <v>141</v>
      </c>
      <c r="C20" s="47" t="s">
        <v>118</v>
      </c>
      <c r="D20" s="48"/>
      <c r="E20" s="48"/>
      <c r="F20" s="48"/>
      <c r="G20" s="48"/>
      <c r="H20" s="48"/>
      <c r="I20" s="48"/>
      <c r="J20" s="48"/>
      <c r="K20" s="49"/>
      <c r="L20" s="49"/>
    </row>
    <row r="21" spans="1:12" s="50" customFormat="1" ht="141.75" x14ac:dyDescent="0.2">
      <c r="A21" s="45" t="s">
        <v>142</v>
      </c>
      <c r="B21" s="46" t="s">
        <v>143</v>
      </c>
      <c r="C21" s="47" t="s">
        <v>118</v>
      </c>
      <c r="D21" s="48">
        <f>D68</f>
        <v>140000</v>
      </c>
      <c r="E21" s="48"/>
      <c r="F21" s="48"/>
      <c r="G21" s="48">
        <f>G68</f>
        <v>140000</v>
      </c>
      <c r="H21" s="48"/>
      <c r="I21" s="48"/>
      <c r="J21" s="48">
        <f>J68</f>
        <v>140000</v>
      </c>
      <c r="K21" s="49"/>
      <c r="L21" s="49"/>
    </row>
    <row r="22" spans="1:12" s="50" customFormat="1" ht="63" hidden="1" x14ac:dyDescent="0.2">
      <c r="A22" s="45" t="s">
        <v>144</v>
      </c>
      <c r="B22" s="46" t="s">
        <v>145</v>
      </c>
      <c r="C22" s="47" t="s">
        <v>118</v>
      </c>
      <c r="D22" s="48">
        <f>D82</f>
        <v>0</v>
      </c>
      <c r="E22" s="48"/>
      <c r="F22" s="48"/>
      <c r="G22" s="48">
        <f>G82</f>
        <v>0</v>
      </c>
      <c r="H22" s="48"/>
      <c r="I22" s="48"/>
      <c r="J22" s="48">
        <f>J82</f>
        <v>0</v>
      </c>
      <c r="K22" s="49"/>
      <c r="L22" s="49"/>
    </row>
    <row r="23" spans="1:12" s="50" customFormat="1" ht="31.5" x14ac:dyDescent="0.2">
      <c r="A23" s="45" t="s">
        <v>146</v>
      </c>
      <c r="B23" s="46" t="s">
        <v>147</v>
      </c>
      <c r="C23" s="47" t="s">
        <v>118</v>
      </c>
      <c r="D23" s="48">
        <f>D96-43826.79</f>
        <v>392200</v>
      </c>
      <c r="E23" s="48"/>
      <c r="F23" s="48"/>
      <c r="G23" s="48">
        <f>G96</f>
        <v>392200</v>
      </c>
      <c r="H23" s="48"/>
      <c r="I23" s="48"/>
      <c r="J23" s="48">
        <f>J96</f>
        <v>392200</v>
      </c>
      <c r="K23" s="49"/>
      <c r="L23" s="49"/>
    </row>
    <row r="24" spans="1:12" s="50" customFormat="1" ht="31.5" hidden="1" x14ac:dyDescent="0.2">
      <c r="A24" s="45" t="s">
        <v>148</v>
      </c>
      <c r="B24" s="46" t="s">
        <v>149</v>
      </c>
      <c r="C24" s="47" t="s">
        <v>118</v>
      </c>
      <c r="D24" s="48">
        <f>D110</f>
        <v>0</v>
      </c>
      <c r="E24" s="48"/>
      <c r="F24" s="48"/>
      <c r="G24" s="48">
        <f>G110</f>
        <v>0</v>
      </c>
      <c r="H24" s="48"/>
      <c r="I24" s="48"/>
      <c r="J24" s="48">
        <f>J110</f>
        <v>0</v>
      </c>
      <c r="K24" s="49"/>
      <c r="L24" s="49"/>
    </row>
    <row r="25" spans="1:12" s="50" customFormat="1" ht="47.25" x14ac:dyDescent="0.2">
      <c r="A25" s="45" t="s">
        <v>150</v>
      </c>
      <c r="B25" s="46" t="s">
        <v>151</v>
      </c>
      <c r="C25" s="47" t="s">
        <v>118</v>
      </c>
      <c r="D25" s="48">
        <f>D124-3402.79</f>
        <v>0</v>
      </c>
      <c r="E25" s="48"/>
      <c r="F25" s="48"/>
      <c r="G25" s="48">
        <f>G124</f>
        <v>0</v>
      </c>
      <c r="H25" s="48"/>
      <c r="I25" s="48"/>
      <c r="J25" s="48">
        <f>J124</f>
        <v>0</v>
      </c>
      <c r="K25" s="49"/>
      <c r="L25" s="49"/>
    </row>
    <row r="26" spans="1:12" s="50" customFormat="1" ht="31.5" hidden="1" x14ac:dyDescent="0.2">
      <c r="A26" s="45" t="s">
        <v>152</v>
      </c>
      <c r="B26" s="46" t="s">
        <v>153</v>
      </c>
      <c r="C26" s="47" t="s">
        <v>118</v>
      </c>
      <c r="D26" s="48">
        <f>D138</f>
        <v>0</v>
      </c>
      <c r="E26" s="48"/>
      <c r="F26" s="48"/>
      <c r="G26" s="48">
        <f>G138</f>
        <v>0</v>
      </c>
      <c r="H26" s="48"/>
      <c r="I26" s="48"/>
      <c r="J26" s="48">
        <f>J138</f>
        <v>0</v>
      </c>
      <c r="K26" s="49"/>
      <c r="L26" s="49"/>
    </row>
    <row r="27" spans="1:12" s="50" customFormat="1" ht="31.5" hidden="1" x14ac:dyDescent="0.2">
      <c r="A27" s="45" t="s">
        <v>154</v>
      </c>
      <c r="B27" s="46" t="s">
        <v>155</v>
      </c>
      <c r="C27" s="47" t="s">
        <v>118</v>
      </c>
      <c r="D27" s="48">
        <f>D152</f>
        <v>0</v>
      </c>
      <c r="E27" s="48"/>
      <c r="F27" s="48"/>
      <c r="G27" s="48">
        <f>G152</f>
        <v>0</v>
      </c>
      <c r="H27" s="48"/>
      <c r="I27" s="48"/>
      <c r="J27" s="48">
        <f>J152</f>
        <v>0</v>
      </c>
      <c r="K27" s="49"/>
      <c r="L27" s="49"/>
    </row>
    <row r="28" spans="1:12" s="50" customFormat="1" ht="31.5" hidden="1" x14ac:dyDescent="0.2">
      <c r="A28" s="45" t="s">
        <v>156</v>
      </c>
      <c r="B28" s="46" t="s">
        <v>157</v>
      </c>
      <c r="C28" s="47" t="s">
        <v>118</v>
      </c>
      <c r="D28" s="48">
        <f>D166</f>
        <v>0</v>
      </c>
      <c r="E28" s="48"/>
      <c r="F28" s="48"/>
      <c r="G28" s="48">
        <f>G166</f>
        <v>0</v>
      </c>
      <c r="H28" s="48"/>
      <c r="I28" s="48"/>
      <c r="J28" s="48">
        <f>J166</f>
        <v>0</v>
      </c>
      <c r="K28" s="49"/>
      <c r="L28" s="49"/>
    </row>
    <row r="29" spans="1:12" s="44" customFormat="1" ht="33" x14ac:dyDescent="0.25">
      <c r="A29" s="39">
        <v>3</v>
      </c>
      <c r="B29" s="40" t="s">
        <v>158</v>
      </c>
      <c r="C29" s="41" t="s">
        <v>118</v>
      </c>
      <c r="D29" s="42">
        <f>D30+D49+D66+D68+D96+D124+D138</f>
        <v>17097999.669999998</v>
      </c>
      <c r="E29" s="42"/>
      <c r="F29" s="42"/>
      <c r="G29" s="42">
        <f>G30+G49+G66+G68+G96+G124+G138</f>
        <v>19365100</v>
      </c>
      <c r="H29" s="43"/>
      <c r="I29" s="43"/>
      <c r="J29" s="42">
        <f>J30+J49+J66+J68+J96+J124+J138</f>
        <v>20870700</v>
      </c>
      <c r="K29" s="42"/>
      <c r="L29" s="42"/>
    </row>
    <row r="30" spans="1:12" s="50" customFormat="1" ht="31.5" x14ac:dyDescent="0.2">
      <c r="A30" s="45">
        <v>3.1</v>
      </c>
      <c r="B30" s="46" t="s">
        <v>159</v>
      </c>
      <c r="C30" s="47" t="s">
        <v>118</v>
      </c>
      <c r="D30" s="48">
        <f>D32+D46</f>
        <v>16498170.09</v>
      </c>
      <c r="E30" s="49"/>
      <c r="F30" s="49"/>
      <c r="G30" s="48">
        <f>G32+G46</f>
        <v>18758800</v>
      </c>
      <c r="H30" s="48"/>
      <c r="I30" s="48"/>
      <c r="J30" s="48">
        <f>J32+J46</f>
        <v>20232400</v>
      </c>
      <c r="K30" s="49"/>
      <c r="L30" s="49"/>
    </row>
    <row r="31" spans="1:12" s="38" customFormat="1" ht="15.75" x14ac:dyDescent="0.2">
      <c r="A31" s="58"/>
      <c r="B31" s="59" t="s">
        <v>131</v>
      </c>
      <c r="C31" s="60" t="s">
        <v>118</v>
      </c>
      <c r="D31" s="61"/>
      <c r="E31" s="61"/>
      <c r="F31" s="61"/>
      <c r="G31" s="61"/>
      <c r="H31" s="61"/>
      <c r="I31" s="61"/>
      <c r="J31" s="61"/>
      <c r="K31" s="61"/>
      <c r="L31" s="61"/>
    </row>
    <row r="32" spans="1:12" s="65" customFormat="1" ht="90" x14ac:dyDescent="0.2">
      <c r="A32" s="62" t="s">
        <v>160</v>
      </c>
      <c r="B32" s="63" t="s">
        <v>161</v>
      </c>
      <c r="C32" s="64" t="s">
        <v>118</v>
      </c>
      <c r="D32" s="57">
        <f>SUM(D34:D45)</f>
        <v>16314370.09</v>
      </c>
      <c r="E32" s="55"/>
      <c r="F32" s="55"/>
      <c r="G32" s="57">
        <f>SUM(G34:G45)</f>
        <v>18554800</v>
      </c>
      <c r="H32" s="55"/>
      <c r="I32" s="55"/>
      <c r="J32" s="57">
        <f>SUM(J34:J45)</f>
        <v>20006000</v>
      </c>
      <c r="K32" s="55"/>
      <c r="L32" s="55"/>
    </row>
    <row r="33" spans="1:12" s="69" customFormat="1" ht="15.75" x14ac:dyDescent="0.2">
      <c r="A33" s="66"/>
      <c r="B33" s="67" t="s">
        <v>162</v>
      </c>
      <c r="C33" s="60" t="s">
        <v>118</v>
      </c>
      <c r="D33" s="68"/>
      <c r="E33" s="68"/>
      <c r="F33" s="68"/>
      <c r="G33" s="68"/>
      <c r="H33" s="68"/>
      <c r="I33" s="68"/>
      <c r="J33" s="68"/>
      <c r="K33" s="68"/>
      <c r="L33" s="68"/>
    </row>
    <row r="34" spans="1:12" s="38" customFormat="1" ht="30" x14ac:dyDescent="0.2">
      <c r="A34" s="58" t="s">
        <v>163</v>
      </c>
      <c r="B34" s="70" t="s">
        <v>164</v>
      </c>
      <c r="C34" s="71" t="s">
        <v>165</v>
      </c>
      <c r="D34" s="61">
        <f>9135907.1+2678400</f>
        <v>11814307.1</v>
      </c>
      <c r="E34" s="49"/>
      <c r="F34" s="49"/>
      <c r="G34" s="61">
        <v>13900000.000000002</v>
      </c>
      <c r="H34" s="48"/>
      <c r="I34" s="48"/>
      <c r="J34" s="61">
        <v>14980600.000000002</v>
      </c>
      <c r="K34" s="49"/>
      <c r="L34" s="49"/>
    </row>
    <row r="35" spans="1:12" s="38" customFormat="1" ht="15.75" x14ac:dyDescent="0.2">
      <c r="A35" s="58" t="s">
        <v>166</v>
      </c>
      <c r="B35" s="70" t="s">
        <v>167</v>
      </c>
      <c r="C35" s="71" t="s">
        <v>168</v>
      </c>
      <c r="D35" s="61">
        <v>600</v>
      </c>
      <c r="E35" s="49"/>
      <c r="F35" s="49"/>
      <c r="G35" s="61">
        <v>600</v>
      </c>
      <c r="H35" s="48"/>
      <c r="I35" s="48"/>
      <c r="J35" s="61">
        <v>600</v>
      </c>
      <c r="K35" s="49"/>
      <c r="L35" s="49"/>
    </row>
    <row r="36" spans="1:12" s="38" customFormat="1" ht="15.75" x14ac:dyDescent="0.2">
      <c r="A36" s="58" t="s">
        <v>169</v>
      </c>
      <c r="B36" s="70" t="s">
        <v>170</v>
      </c>
      <c r="C36" s="71" t="s">
        <v>171</v>
      </c>
      <c r="D36" s="61">
        <v>80500</v>
      </c>
      <c r="E36" s="49"/>
      <c r="F36" s="49"/>
      <c r="G36" s="61">
        <v>49500</v>
      </c>
      <c r="H36" s="48"/>
      <c r="I36" s="48"/>
      <c r="J36" s="61">
        <v>52200</v>
      </c>
      <c r="K36" s="49"/>
      <c r="L36" s="49"/>
    </row>
    <row r="37" spans="1:12" s="38" customFormat="1" ht="15.75" x14ac:dyDescent="0.2">
      <c r="A37" s="58" t="s">
        <v>172</v>
      </c>
      <c r="B37" s="70" t="s">
        <v>173</v>
      </c>
      <c r="C37" s="71" t="s">
        <v>174</v>
      </c>
      <c r="D37" s="61">
        <v>20000</v>
      </c>
      <c r="E37" s="49"/>
      <c r="F37" s="49"/>
      <c r="G37" s="61">
        <v>21200</v>
      </c>
      <c r="H37" s="48"/>
      <c r="I37" s="48"/>
      <c r="J37" s="61">
        <v>22400</v>
      </c>
      <c r="K37" s="49"/>
      <c r="L37" s="49"/>
    </row>
    <row r="38" spans="1:12" s="38" customFormat="1" ht="15.75" x14ac:dyDescent="0.2">
      <c r="A38" s="58" t="s">
        <v>175</v>
      </c>
      <c r="B38" s="70" t="s">
        <v>176</v>
      </c>
      <c r="C38" s="71" t="s">
        <v>177</v>
      </c>
      <c r="D38" s="61">
        <v>768188.33</v>
      </c>
      <c r="E38" s="49"/>
      <c r="F38" s="49"/>
      <c r="G38" s="61">
        <v>816400</v>
      </c>
      <c r="H38" s="48"/>
      <c r="I38" s="48"/>
      <c r="J38" s="61">
        <v>906800</v>
      </c>
      <c r="K38" s="49"/>
      <c r="L38" s="49"/>
    </row>
    <row r="39" spans="1:12" s="38" customFormat="1" ht="30" hidden="1" x14ac:dyDescent="0.2">
      <c r="A39" s="58" t="s">
        <v>178</v>
      </c>
      <c r="B39" s="70" t="s">
        <v>179</v>
      </c>
      <c r="C39" s="71" t="s">
        <v>180</v>
      </c>
      <c r="D39" s="61"/>
      <c r="E39" s="49"/>
      <c r="F39" s="49"/>
      <c r="G39" s="61"/>
      <c r="H39" s="48"/>
      <c r="I39" s="48"/>
      <c r="J39" s="61"/>
      <c r="K39" s="49"/>
      <c r="L39" s="49"/>
    </row>
    <row r="40" spans="1:12" s="38" customFormat="1" ht="30" x14ac:dyDescent="0.2">
      <c r="A40" s="58" t="s">
        <v>181</v>
      </c>
      <c r="B40" s="70" t="s">
        <v>182</v>
      </c>
      <c r="C40" s="71" t="s">
        <v>183</v>
      </c>
      <c r="D40" s="61">
        <v>1063372.76</v>
      </c>
      <c r="E40" s="49"/>
      <c r="F40" s="49"/>
      <c r="G40" s="61">
        <v>978500</v>
      </c>
      <c r="H40" s="48"/>
      <c r="I40" s="48"/>
      <c r="J40" s="61">
        <v>1104800</v>
      </c>
      <c r="K40" s="49"/>
      <c r="L40" s="49"/>
    </row>
    <row r="41" spans="1:12" s="38" customFormat="1" ht="15.75" x14ac:dyDescent="0.2">
      <c r="A41" s="58" t="s">
        <v>184</v>
      </c>
      <c r="B41" s="70" t="s">
        <v>185</v>
      </c>
      <c r="C41" s="71" t="s">
        <v>186</v>
      </c>
      <c r="D41" s="61">
        <v>354000</v>
      </c>
      <c r="E41" s="49"/>
      <c r="F41" s="49"/>
      <c r="G41" s="61">
        <v>526100</v>
      </c>
      <c r="H41" s="48"/>
      <c r="I41" s="48"/>
      <c r="J41" s="61">
        <v>555100</v>
      </c>
      <c r="K41" s="49"/>
      <c r="L41" s="49"/>
    </row>
    <row r="42" spans="1:12" s="38" customFormat="1" ht="30" hidden="1" x14ac:dyDescent="0.2">
      <c r="A42" s="58" t="s">
        <v>187</v>
      </c>
      <c r="B42" s="70" t="s">
        <v>188</v>
      </c>
      <c r="C42" s="71" t="s">
        <v>189</v>
      </c>
      <c r="D42" s="61"/>
      <c r="E42" s="49"/>
      <c r="F42" s="49"/>
      <c r="G42" s="61"/>
      <c r="H42" s="48"/>
      <c r="I42" s="48"/>
      <c r="J42" s="61"/>
      <c r="K42" s="49"/>
      <c r="L42" s="49"/>
    </row>
    <row r="43" spans="1:12" s="38" customFormat="1" ht="15.75" x14ac:dyDescent="0.2">
      <c r="A43" s="58" t="s">
        <v>190</v>
      </c>
      <c r="B43" s="70" t="s">
        <v>191</v>
      </c>
      <c r="C43" s="71" t="s">
        <v>192</v>
      </c>
      <c r="D43" s="61">
        <v>20000</v>
      </c>
      <c r="E43" s="49"/>
      <c r="F43" s="49"/>
      <c r="G43" s="61">
        <v>20000</v>
      </c>
      <c r="H43" s="48"/>
      <c r="I43" s="48"/>
      <c r="J43" s="61">
        <v>20000</v>
      </c>
      <c r="K43" s="49"/>
      <c r="L43" s="49"/>
    </row>
    <row r="44" spans="1:12" s="38" customFormat="1" ht="15.75" x14ac:dyDescent="0.2">
      <c r="A44" s="58" t="s">
        <v>193</v>
      </c>
      <c r="B44" s="70" t="s">
        <v>194</v>
      </c>
      <c r="C44" s="71" t="s">
        <v>195</v>
      </c>
      <c r="D44" s="61">
        <v>131200</v>
      </c>
      <c r="E44" s="49"/>
      <c r="F44" s="49"/>
      <c r="G44" s="61">
        <v>0</v>
      </c>
      <c r="H44" s="48"/>
      <c r="I44" s="48"/>
      <c r="J44" s="61">
        <v>0</v>
      </c>
      <c r="K44" s="49"/>
      <c r="L44" s="49"/>
    </row>
    <row r="45" spans="1:12" s="38" customFormat="1" ht="30" x14ac:dyDescent="0.2">
      <c r="A45" s="58" t="s">
        <v>196</v>
      </c>
      <c r="B45" s="70" t="s">
        <v>197</v>
      </c>
      <c r="C45" s="71" t="s">
        <v>198</v>
      </c>
      <c r="D45" s="61">
        <v>2062201.9</v>
      </c>
      <c r="E45" s="49"/>
      <c r="F45" s="49"/>
      <c r="G45" s="61">
        <v>2242500</v>
      </c>
      <c r="H45" s="48"/>
      <c r="I45" s="48"/>
      <c r="J45" s="61">
        <v>2363500</v>
      </c>
      <c r="K45" s="49"/>
      <c r="L45" s="49"/>
    </row>
    <row r="46" spans="1:12" s="65" customFormat="1" ht="120" x14ac:dyDescent="0.2">
      <c r="A46" s="62" t="s">
        <v>199</v>
      </c>
      <c r="B46" s="63" t="s">
        <v>200</v>
      </c>
      <c r="C46" s="64" t="s">
        <v>118</v>
      </c>
      <c r="D46" s="57">
        <f>SUM(D48)</f>
        <v>183800</v>
      </c>
      <c r="E46" s="55"/>
      <c r="F46" s="55"/>
      <c r="G46" s="57">
        <f>SUM(G48)</f>
        <v>204000</v>
      </c>
      <c r="H46" s="55"/>
      <c r="I46" s="55"/>
      <c r="J46" s="57">
        <f>SUM(J48)</f>
        <v>226400</v>
      </c>
      <c r="K46" s="55"/>
      <c r="L46" s="55"/>
    </row>
    <row r="47" spans="1:12" s="69" customFormat="1" ht="15.75" x14ac:dyDescent="0.2">
      <c r="A47" s="66"/>
      <c r="B47" s="67" t="s">
        <v>162</v>
      </c>
      <c r="C47" s="60" t="s">
        <v>118</v>
      </c>
      <c r="D47" s="68"/>
      <c r="E47" s="68"/>
      <c r="F47" s="68"/>
      <c r="G47" s="68"/>
      <c r="H47" s="68"/>
      <c r="I47" s="68"/>
      <c r="J47" s="68"/>
      <c r="K47" s="68"/>
      <c r="L47" s="68"/>
    </row>
    <row r="48" spans="1:12" s="38" customFormat="1" ht="30" x14ac:dyDescent="0.2">
      <c r="A48" s="58" t="s">
        <v>201</v>
      </c>
      <c r="B48" s="70" t="s">
        <v>197</v>
      </c>
      <c r="C48" s="71" t="s">
        <v>198</v>
      </c>
      <c r="D48" s="61">
        <v>183800</v>
      </c>
      <c r="E48" s="49"/>
      <c r="F48" s="49"/>
      <c r="G48" s="61">
        <v>204000</v>
      </c>
      <c r="H48" s="48"/>
      <c r="I48" s="48"/>
      <c r="J48" s="61">
        <v>226400</v>
      </c>
      <c r="K48" s="49"/>
      <c r="L48" s="49"/>
    </row>
    <row r="49" spans="1:12" s="75" customFormat="1" ht="17.25" x14ac:dyDescent="0.25">
      <c r="A49" s="72" t="s">
        <v>202</v>
      </c>
      <c r="B49" s="73" t="s">
        <v>130</v>
      </c>
      <c r="C49" s="74" t="s">
        <v>118</v>
      </c>
      <c r="D49" s="43">
        <f>D51+D54+D58+D63</f>
        <v>20400</v>
      </c>
      <c r="E49" s="43"/>
      <c r="F49" s="43"/>
      <c r="G49" s="43">
        <f>G51+G54+G58+G63</f>
        <v>74100</v>
      </c>
      <c r="H49" s="43"/>
      <c r="I49" s="43"/>
      <c r="J49" s="43">
        <f>J51+J54+J58+J63</f>
        <v>106100</v>
      </c>
      <c r="K49" s="42"/>
      <c r="L49" s="42"/>
    </row>
    <row r="50" spans="1:12" s="38" customFormat="1" ht="15.75" x14ac:dyDescent="0.2">
      <c r="A50" s="58"/>
      <c r="B50" s="59" t="s">
        <v>131</v>
      </c>
      <c r="C50" s="60" t="s">
        <v>118</v>
      </c>
      <c r="D50" s="61"/>
      <c r="E50" s="61"/>
      <c r="F50" s="61"/>
      <c r="G50" s="61"/>
      <c r="H50" s="61"/>
      <c r="I50" s="61"/>
      <c r="J50" s="61"/>
      <c r="K50" s="61"/>
      <c r="L50" s="61"/>
    </row>
    <row r="51" spans="1:12" s="79" customFormat="1" ht="42.75" hidden="1" x14ac:dyDescent="0.25">
      <c r="A51" s="76" t="s">
        <v>203</v>
      </c>
      <c r="B51" s="77" t="s">
        <v>133</v>
      </c>
      <c r="C51" s="78" t="s">
        <v>118</v>
      </c>
      <c r="D51" s="55">
        <f>SUM(D53)</f>
        <v>0</v>
      </c>
      <c r="E51" s="55"/>
      <c r="F51" s="55"/>
      <c r="G51" s="55">
        <f>SUM(G53)</f>
        <v>0</v>
      </c>
      <c r="H51" s="55"/>
      <c r="I51" s="55"/>
      <c r="J51" s="55">
        <f>SUM(J53)</f>
        <v>0</v>
      </c>
      <c r="K51" s="55"/>
      <c r="L51" s="55"/>
    </row>
    <row r="52" spans="1:12" s="69" customFormat="1" ht="15.75" hidden="1" x14ac:dyDescent="0.2">
      <c r="A52" s="66"/>
      <c r="B52" s="67" t="s">
        <v>162</v>
      </c>
      <c r="C52" s="60" t="s">
        <v>118</v>
      </c>
      <c r="D52" s="68"/>
      <c r="E52" s="68"/>
      <c r="F52" s="68"/>
      <c r="G52" s="68"/>
      <c r="H52" s="68"/>
      <c r="I52" s="68"/>
      <c r="J52" s="68"/>
      <c r="K52" s="68"/>
      <c r="L52" s="68"/>
    </row>
    <row r="53" spans="1:12" s="38" customFormat="1" ht="30" hidden="1" x14ac:dyDescent="0.2">
      <c r="A53" s="58" t="s">
        <v>204</v>
      </c>
      <c r="B53" s="70" t="s">
        <v>188</v>
      </c>
      <c r="C53" s="71">
        <v>262</v>
      </c>
      <c r="D53" s="61"/>
      <c r="E53" s="49"/>
      <c r="F53" s="49"/>
      <c r="G53" s="61"/>
      <c r="H53" s="48"/>
      <c r="I53" s="48"/>
      <c r="J53" s="61"/>
      <c r="K53" s="49"/>
      <c r="L53" s="49"/>
    </row>
    <row r="54" spans="1:12" s="79" customFormat="1" ht="71.25" x14ac:dyDescent="0.25">
      <c r="A54" s="76" t="s">
        <v>205</v>
      </c>
      <c r="B54" s="77" t="s">
        <v>135</v>
      </c>
      <c r="C54" s="78" t="s">
        <v>118</v>
      </c>
      <c r="D54" s="55">
        <f>SUM(D56:D57)</f>
        <v>20400</v>
      </c>
      <c r="E54" s="55"/>
      <c r="F54" s="55"/>
      <c r="G54" s="55">
        <f>SUM(G56:G57)</f>
        <v>74100</v>
      </c>
      <c r="H54" s="55"/>
      <c r="I54" s="55"/>
      <c r="J54" s="55">
        <f>SUM(J56:J57)</f>
        <v>106100</v>
      </c>
      <c r="K54" s="55"/>
      <c r="L54" s="55"/>
    </row>
    <row r="55" spans="1:12" s="69" customFormat="1" ht="15.75" x14ac:dyDescent="0.2">
      <c r="A55" s="66"/>
      <c r="B55" s="67" t="s">
        <v>162</v>
      </c>
      <c r="C55" s="60" t="s">
        <v>118</v>
      </c>
      <c r="D55" s="68"/>
      <c r="E55" s="68"/>
      <c r="F55" s="68"/>
      <c r="G55" s="68"/>
      <c r="H55" s="68"/>
      <c r="I55" s="68"/>
      <c r="J55" s="68"/>
      <c r="K55" s="68"/>
      <c r="L55" s="68"/>
    </row>
    <row r="56" spans="1:12" s="38" customFormat="1" ht="15.75" x14ac:dyDescent="0.2">
      <c r="A56" s="58" t="s">
        <v>206</v>
      </c>
      <c r="B56" s="70" t="s">
        <v>167</v>
      </c>
      <c r="C56" s="71">
        <v>212</v>
      </c>
      <c r="D56" s="61">
        <v>20400</v>
      </c>
      <c r="E56" s="49"/>
      <c r="F56" s="49"/>
      <c r="G56" s="61">
        <v>19200</v>
      </c>
      <c r="H56" s="48"/>
      <c r="I56" s="48"/>
      <c r="J56" s="61">
        <v>19200</v>
      </c>
      <c r="K56" s="49"/>
      <c r="L56" s="49"/>
    </row>
    <row r="57" spans="1:12" s="38" customFormat="1" ht="30" x14ac:dyDescent="0.2">
      <c r="A57" s="58" t="s">
        <v>207</v>
      </c>
      <c r="B57" s="70" t="s">
        <v>208</v>
      </c>
      <c r="C57" s="71">
        <v>262</v>
      </c>
      <c r="D57" s="61">
        <v>0</v>
      </c>
      <c r="E57" s="49"/>
      <c r="F57" s="49"/>
      <c r="G57" s="61">
        <v>54900</v>
      </c>
      <c r="H57" s="48"/>
      <c r="I57" s="48"/>
      <c r="J57" s="61">
        <v>86900</v>
      </c>
      <c r="K57" s="49"/>
      <c r="L57" s="49"/>
    </row>
    <row r="58" spans="1:12" s="79" customFormat="1" ht="42.75" hidden="1" x14ac:dyDescent="0.25">
      <c r="A58" s="76" t="s">
        <v>209</v>
      </c>
      <c r="B58" s="77" t="s">
        <v>137</v>
      </c>
      <c r="C58" s="78" t="s">
        <v>118</v>
      </c>
      <c r="D58" s="55">
        <f>SUM(D60:D62)</f>
        <v>0</v>
      </c>
      <c r="E58" s="55"/>
      <c r="F58" s="55"/>
      <c r="G58" s="55">
        <f>SUM(G60:G62)</f>
        <v>0</v>
      </c>
      <c r="H58" s="55"/>
      <c r="I58" s="55"/>
      <c r="J58" s="55">
        <f>SUM(J60:J62)</f>
        <v>0</v>
      </c>
      <c r="K58" s="55"/>
      <c r="L58" s="55"/>
    </row>
    <row r="59" spans="1:12" s="69" customFormat="1" ht="15.75" hidden="1" x14ac:dyDescent="0.2">
      <c r="A59" s="66"/>
      <c r="B59" s="67" t="s">
        <v>162</v>
      </c>
      <c r="C59" s="60" t="s">
        <v>118</v>
      </c>
      <c r="D59" s="68"/>
      <c r="E59" s="68"/>
      <c r="F59" s="68"/>
      <c r="G59" s="68"/>
      <c r="H59" s="68"/>
      <c r="I59" s="68"/>
      <c r="J59" s="68"/>
      <c r="K59" s="68"/>
      <c r="L59" s="68"/>
    </row>
    <row r="60" spans="1:12" s="38" customFormat="1" ht="15.75" hidden="1" x14ac:dyDescent="0.2">
      <c r="A60" s="58" t="s">
        <v>210</v>
      </c>
      <c r="B60" s="70" t="s">
        <v>211</v>
      </c>
      <c r="C60" s="71">
        <v>225</v>
      </c>
      <c r="D60" s="61"/>
      <c r="E60" s="49"/>
      <c r="F60" s="49"/>
      <c r="G60" s="61"/>
      <c r="H60" s="48"/>
      <c r="I60" s="48"/>
      <c r="J60" s="61"/>
      <c r="K60" s="49"/>
      <c r="L60" s="49"/>
    </row>
    <row r="61" spans="1:12" s="38" customFormat="1" ht="15.75" hidden="1" x14ac:dyDescent="0.2">
      <c r="A61" s="58" t="s">
        <v>212</v>
      </c>
      <c r="B61" s="70" t="s">
        <v>213</v>
      </c>
      <c r="C61" s="71">
        <v>226</v>
      </c>
      <c r="D61" s="61"/>
      <c r="E61" s="49"/>
      <c r="F61" s="49"/>
      <c r="G61" s="61"/>
      <c r="H61" s="48"/>
      <c r="I61" s="48"/>
      <c r="J61" s="61"/>
      <c r="K61" s="49"/>
      <c r="L61" s="49"/>
    </row>
    <row r="62" spans="1:12" s="38" customFormat="1" ht="15.75" hidden="1" x14ac:dyDescent="0.2">
      <c r="A62" s="58" t="s">
        <v>214</v>
      </c>
      <c r="B62" s="70" t="s">
        <v>215</v>
      </c>
      <c r="C62" s="71">
        <v>310</v>
      </c>
      <c r="D62" s="61"/>
      <c r="E62" s="49"/>
      <c r="F62" s="49"/>
      <c r="G62" s="61"/>
      <c r="H62" s="48"/>
      <c r="I62" s="48"/>
      <c r="J62" s="61"/>
      <c r="K62" s="49"/>
      <c r="L62" s="49"/>
    </row>
    <row r="63" spans="1:12" s="79" customFormat="1" ht="42.75" hidden="1" x14ac:dyDescent="0.25">
      <c r="A63" s="76" t="s">
        <v>216</v>
      </c>
      <c r="B63" s="77" t="s">
        <v>217</v>
      </c>
      <c r="C63" s="78" t="s">
        <v>118</v>
      </c>
      <c r="D63" s="55">
        <f>SUM(D65)</f>
        <v>0</v>
      </c>
      <c r="E63" s="55"/>
      <c r="F63" s="55"/>
      <c r="G63" s="55">
        <f>SUM(G65)</f>
        <v>0</v>
      </c>
      <c r="H63" s="55"/>
      <c r="I63" s="55"/>
      <c r="J63" s="55">
        <f>SUM(J65)</f>
        <v>0</v>
      </c>
      <c r="K63" s="55"/>
      <c r="L63" s="55"/>
    </row>
    <row r="64" spans="1:12" s="69" customFormat="1" ht="15.75" hidden="1" x14ac:dyDescent="0.2">
      <c r="A64" s="66"/>
      <c r="B64" s="67" t="s">
        <v>162</v>
      </c>
      <c r="C64" s="60" t="s">
        <v>118</v>
      </c>
      <c r="D64" s="68"/>
      <c r="E64" s="68"/>
      <c r="F64" s="68"/>
      <c r="G64" s="68"/>
      <c r="H64" s="68"/>
      <c r="I64" s="68"/>
      <c r="J64" s="68"/>
      <c r="K64" s="68"/>
      <c r="L64" s="68"/>
    </row>
    <row r="65" spans="1:12" s="38" customFormat="1" ht="15.75" hidden="1" x14ac:dyDescent="0.2">
      <c r="A65" s="58" t="s">
        <v>218</v>
      </c>
      <c r="B65" s="70" t="s">
        <v>213</v>
      </c>
      <c r="C65" s="71">
        <v>226</v>
      </c>
      <c r="D65" s="61"/>
      <c r="E65" s="49"/>
      <c r="F65" s="49"/>
      <c r="G65" s="61"/>
      <c r="H65" s="48"/>
      <c r="I65" s="48"/>
      <c r="J65" s="61"/>
      <c r="K65" s="49"/>
      <c r="L65" s="49"/>
    </row>
    <row r="66" spans="1:12" s="50" customFormat="1" ht="15.75" hidden="1" x14ac:dyDescent="0.2">
      <c r="A66" s="45" t="s">
        <v>219</v>
      </c>
      <c r="B66" s="46" t="s">
        <v>141</v>
      </c>
      <c r="C66" s="47" t="s">
        <v>118</v>
      </c>
      <c r="D66" s="48"/>
      <c r="E66" s="48"/>
      <c r="F66" s="48"/>
      <c r="G66" s="48"/>
      <c r="H66" s="48"/>
      <c r="I66" s="48"/>
      <c r="J66" s="48"/>
      <c r="K66" s="49"/>
      <c r="L66" s="49"/>
    </row>
    <row r="67" spans="1:12" s="69" customFormat="1" ht="15.75" hidden="1" x14ac:dyDescent="0.2">
      <c r="A67" s="66"/>
      <c r="B67" s="67" t="s">
        <v>162</v>
      </c>
      <c r="C67" s="60" t="s">
        <v>118</v>
      </c>
      <c r="D67" s="68"/>
      <c r="E67" s="68"/>
      <c r="F67" s="68"/>
      <c r="G67" s="68"/>
      <c r="H67" s="68"/>
      <c r="I67" s="68"/>
      <c r="J67" s="68"/>
      <c r="K67" s="68"/>
      <c r="L67" s="68"/>
    </row>
    <row r="68" spans="1:12" s="50" customFormat="1" ht="141.75" x14ac:dyDescent="0.2">
      <c r="A68" s="45" t="s">
        <v>220</v>
      </c>
      <c r="B68" s="46" t="s">
        <v>143</v>
      </c>
      <c r="C68" s="47" t="s">
        <v>118</v>
      </c>
      <c r="D68" s="48">
        <f>SUM(D70:D81)</f>
        <v>140000</v>
      </c>
      <c r="E68" s="48"/>
      <c r="F68" s="48"/>
      <c r="G68" s="48">
        <f>SUM(G70:G81)</f>
        <v>140000</v>
      </c>
      <c r="H68" s="48"/>
      <c r="I68" s="48"/>
      <c r="J68" s="48">
        <f>SUM(J70:J81)</f>
        <v>140000</v>
      </c>
      <c r="K68" s="49"/>
      <c r="L68" s="49"/>
    </row>
    <row r="69" spans="1:12" s="69" customFormat="1" ht="15.75" x14ac:dyDescent="0.2">
      <c r="A69" s="66"/>
      <c r="B69" s="67" t="s">
        <v>162</v>
      </c>
      <c r="C69" s="60" t="s">
        <v>118</v>
      </c>
      <c r="D69" s="68"/>
      <c r="E69" s="68"/>
      <c r="F69" s="68"/>
      <c r="G69" s="68"/>
      <c r="H69" s="68"/>
      <c r="I69" s="68"/>
      <c r="J69" s="68"/>
      <c r="K69" s="68"/>
      <c r="L69" s="68"/>
    </row>
    <row r="70" spans="1:12" s="38" customFormat="1" ht="30" hidden="1" x14ac:dyDescent="0.2">
      <c r="A70" s="58" t="s">
        <v>221</v>
      </c>
      <c r="B70" s="70" t="s">
        <v>164</v>
      </c>
      <c r="C70" s="71" t="s">
        <v>165</v>
      </c>
      <c r="D70" s="61"/>
      <c r="E70" s="49"/>
      <c r="F70" s="49"/>
      <c r="G70" s="61"/>
      <c r="H70" s="48"/>
      <c r="I70" s="48"/>
      <c r="J70" s="61"/>
      <c r="K70" s="49"/>
      <c r="L70" s="49"/>
    </row>
    <row r="71" spans="1:12" s="38" customFormat="1" ht="15.75" hidden="1" x14ac:dyDescent="0.2">
      <c r="A71" s="58" t="s">
        <v>222</v>
      </c>
      <c r="B71" s="70" t="s">
        <v>167</v>
      </c>
      <c r="C71" s="71" t="s">
        <v>168</v>
      </c>
      <c r="D71" s="61"/>
      <c r="E71" s="49"/>
      <c r="F71" s="49"/>
      <c r="G71" s="61"/>
      <c r="H71" s="48"/>
      <c r="I71" s="48"/>
      <c r="J71" s="61"/>
      <c r="K71" s="49"/>
      <c r="L71" s="49"/>
    </row>
    <row r="72" spans="1:12" s="38" customFormat="1" ht="15.75" hidden="1" x14ac:dyDescent="0.2">
      <c r="A72" s="58" t="s">
        <v>223</v>
      </c>
      <c r="B72" s="70" t="s">
        <v>170</v>
      </c>
      <c r="C72" s="71" t="s">
        <v>171</v>
      </c>
      <c r="D72" s="61"/>
      <c r="E72" s="49"/>
      <c r="F72" s="49"/>
      <c r="G72" s="61"/>
      <c r="H72" s="48"/>
      <c r="I72" s="48"/>
      <c r="J72" s="61"/>
      <c r="K72" s="49"/>
      <c r="L72" s="49"/>
    </row>
    <row r="73" spans="1:12" s="38" customFormat="1" ht="15.75" hidden="1" x14ac:dyDescent="0.2">
      <c r="A73" s="58" t="s">
        <v>224</v>
      </c>
      <c r="B73" s="70" t="s">
        <v>173</v>
      </c>
      <c r="C73" s="71" t="s">
        <v>174</v>
      </c>
      <c r="D73" s="61"/>
      <c r="E73" s="49"/>
      <c r="F73" s="49"/>
      <c r="G73" s="61"/>
      <c r="H73" s="48"/>
      <c r="I73" s="48"/>
      <c r="J73" s="61"/>
      <c r="K73" s="49"/>
      <c r="L73" s="49"/>
    </row>
    <row r="74" spans="1:12" s="38" customFormat="1" ht="15.75" hidden="1" x14ac:dyDescent="0.2">
      <c r="A74" s="58" t="s">
        <v>225</v>
      </c>
      <c r="B74" s="70" t="s">
        <v>176</v>
      </c>
      <c r="C74" s="71" t="s">
        <v>177</v>
      </c>
      <c r="D74" s="61"/>
      <c r="E74" s="49"/>
      <c r="F74" s="49"/>
      <c r="G74" s="61"/>
      <c r="H74" s="48"/>
      <c r="I74" s="48"/>
      <c r="J74" s="61"/>
      <c r="K74" s="49"/>
      <c r="L74" s="49"/>
    </row>
    <row r="75" spans="1:12" s="38" customFormat="1" ht="30" hidden="1" x14ac:dyDescent="0.2">
      <c r="A75" s="58" t="s">
        <v>226</v>
      </c>
      <c r="B75" s="70" t="s">
        <v>179</v>
      </c>
      <c r="C75" s="71" t="s">
        <v>180</v>
      </c>
      <c r="D75" s="61"/>
      <c r="E75" s="49"/>
      <c r="F75" s="49"/>
      <c r="G75" s="61"/>
      <c r="H75" s="48"/>
      <c r="I75" s="48"/>
      <c r="J75" s="61"/>
      <c r="K75" s="49"/>
      <c r="L75" s="49"/>
    </row>
    <row r="76" spans="1:12" s="38" customFormat="1" ht="30" hidden="1" x14ac:dyDescent="0.2">
      <c r="A76" s="58" t="s">
        <v>227</v>
      </c>
      <c r="B76" s="70" t="s">
        <v>182</v>
      </c>
      <c r="C76" s="71" t="s">
        <v>183</v>
      </c>
      <c r="D76" s="61"/>
      <c r="E76" s="49"/>
      <c r="F76" s="49"/>
      <c r="G76" s="61"/>
      <c r="H76" s="48"/>
      <c r="I76" s="48"/>
      <c r="J76" s="61"/>
      <c r="K76" s="49"/>
      <c r="L76" s="49"/>
    </row>
    <row r="77" spans="1:12" s="38" customFormat="1" ht="15.75" hidden="1" x14ac:dyDescent="0.2">
      <c r="A77" s="58" t="s">
        <v>228</v>
      </c>
      <c r="B77" s="70" t="s">
        <v>185</v>
      </c>
      <c r="C77" s="71" t="s">
        <v>186</v>
      </c>
      <c r="D77" s="61"/>
      <c r="E77" s="49"/>
      <c r="F77" s="49"/>
      <c r="G77" s="61"/>
      <c r="H77" s="48"/>
      <c r="I77" s="48"/>
      <c r="J77" s="61"/>
      <c r="K77" s="49"/>
      <c r="L77" s="49"/>
    </row>
    <row r="78" spans="1:12" s="38" customFormat="1" ht="30" hidden="1" x14ac:dyDescent="0.2">
      <c r="A78" s="58" t="s">
        <v>229</v>
      </c>
      <c r="B78" s="70" t="s">
        <v>188</v>
      </c>
      <c r="C78" s="71" t="s">
        <v>189</v>
      </c>
      <c r="D78" s="61"/>
      <c r="E78" s="49"/>
      <c r="F78" s="49"/>
      <c r="G78" s="61"/>
      <c r="H78" s="48"/>
      <c r="I78" s="48"/>
      <c r="J78" s="61"/>
      <c r="K78" s="49"/>
      <c r="L78" s="49"/>
    </row>
    <row r="79" spans="1:12" s="38" customFormat="1" ht="15.75" hidden="1" x14ac:dyDescent="0.2">
      <c r="A79" s="58" t="s">
        <v>230</v>
      </c>
      <c r="B79" s="70" t="s">
        <v>191</v>
      </c>
      <c r="C79" s="71" t="s">
        <v>192</v>
      </c>
      <c r="D79" s="61"/>
      <c r="E79" s="49"/>
      <c r="F79" s="49"/>
      <c r="G79" s="61"/>
      <c r="H79" s="48"/>
      <c r="I79" s="48"/>
      <c r="J79" s="61"/>
      <c r="K79" s="49"/>
      <c r="L79" s="49"/>
    </row>
    <row r="80" spans="1:12" s="38" customFormat="1" ht="15.75" hidden="1" x14ac:dyDescent="0.2">
      <c r="A80" s="58" t="s">
        <v>231</v>
      </c>
      <c r="B80" s="70" t="s">
        <v>194</v>
      </c>
      <c r="C80" s="71" t="s">
        <v>195</v>
      </c>
      <c r="D80" s="61"/>
      <c r="E80" s="49"/>
      <c r="F80" s="49"/>
      <c r="G80" s="61"/>
      <c r="H80" s="48"/>
      <c r="I80" s="48"/>
      <c r="J80" s="61"/>
      <c r="K80" s="49"/>
      <c r="L80" s="49"/>
    </row>
    <row r="81" spans="1:12" s="38" customFormat="1" ht="30" x14ac:dyDescent="0.2">
      <c r="A81" s="58" t="s">
        <v>232</v>
      </c>
      <c r="B81" s="70" t="s">
        <v>197</v>
      </c>
      <c r="C81" s="71" t="s">
        <v>198</v>
      </c>
      <c r="D81" s="61">
        <v>140000</v>
      </c>
      <c r="E81" s="49"/>
      <c r="F81" s="49"/>
      <c r="G81" s="61">
        <v>140000</v>
      </c>
      <c r="H81" s="48"/>
      <c r="I81" s="48"/>
      <c r="J81" s="61">
        <v>140000</v>
      </c>
      <c r="K81" s="49"/>
      <c r="L81" s="49"/>
    </row>
    <row r="82" spans="1:12" s="50" customFormat="1" ht="63" hidden="1" x14ac:dyDescent="0.2">
      <c r="A82" s="45" t="s">
        <v>233</v>
      </c>
      <c r="B82" s="46" t="s">
        <v>145</v>
      </c>
      <c r="C82" s="47" t="s">
        <v>118</v>
      </c>
      <c r="D82" s="48">
        <f>SUM(D84:D95)</f>
        <v>0</v>
      </c>
      <c r="E82" s="48"/>
      <c r="F82" s="48"/>
      <c r="G82" s="48">
        <f>SUM(G84:G95)</f>
        <v>0</v>
      </c>
      <c r="H82" s="48"/>
      <c r="I82" s="48"/>
      <c r="J82" s="48">
        <f>SUM(J84:J95)</f>
        <v>0</v>
      </c>
      <c r="K82" s="49"/>
      <c r="L82" s="49"/>
    </row>
    <row r="83" spans="1:12" s="69" customFormat="1" ht="15.75" hidden="1" x14ac:dyDescent="0.2">
      <c r="A83" s="66"/>
      <c r="B83" s="67" t="s">
        <v>162</v>
      </c>
      <c r="C83" s="60" t="s">
        <v>118</v>
      </c>
      <c r="D83" s="68"/>
      <c r="E83" s="68"/>
      <c r="F83" s="68"/>
      <c r="G83" s="68"/>
      <c r="H83" s="68"/>
      <c r="I83" s="68"/>
      <c r="J83" s="68"/>
      <c r="K83" s="68"/>
      <c r="L83" s="68"/>
    </row>
    <row r="84" spans="1:12" s="38" customFormat="1" ht="30" hidden="1" x14ac:dyDescent="0.2">
      <c r="A84" s="58" t="s">
        <v>234</v>
      </c>
      <c r="B84" s="70" t="s">
        <v>164</v>
      </c>
      <c r="C84" s="71" t="s">
        <v>165</v>
      </c>
      <c r="D84" s="61"/>
      <c r="E84" s="49"/>
      <c r="F84" s="49"/>
      <c r="G84" s="61"/>
      <c r="H84" s="48"/>
      <c r="I84" s="48"/>
      <c r="J84" s="61"/>
      <c r="K84" s="49"/>
      <c r="L84" s="49"/>
    </row>
    <row r="85" spans="1:12" s="38" customFormat="1" ht="15.75" hidden="1" x14ac:dyDescent="0.2">
      <c r="A85" s="58" t="s">
        <v>235</v>
      </c>
      <c r="B85" s="70" t="s">
        <v>167</v>
      </c>
      <c r="C85" s="71" t="s">
        <v>168</v>
      </c>
      <c r="D85" s="61"/>
      <c r="E85" s="49"/>
      <c r="F85" s="49"/>
      <c r="G85" s="61"/>
      <c r="H85" s="48"/>
      <c r="I85" s="48"/>
      <c r="J85" s="61"/>
      <c r="K85" s="49"/>
      <c r="L85" s="49"/>
    </row>
    <row r="86" spans="1:12" s="38" customFormat="1" ht="15.75" hidden="1" x14ac:dyDescent="0.2">
      <c r="A86" s="58" t="s">
        <v>236</v>
      </c>
      <c r="B86" s="70" t="s">
        <v>170</v>
      </c>
      <c r="C86" s="71" t="s">
        <v>171</v>
      </c>
      <c r="D86" s="61"/>
      <c r="E86" s="49"/>
      <c r="F86" s="49"/>
      <c r="G86" s="61"/>
      <c r="H86" s="48"/>
      <c r="I86" s="48"/>
      <c r="J86" s="61"/>
      <c r="K86" s="49"/>
      <c r="L86" s="49"/>
    </row>
    <row r="87" spans="1:12" s="38" customFormat="1" ht="15.75" hidden="1" x14ac:dyDescent="0.2">
      <c r="A87" s="58" t="s">
        <v>237</v>
      </c>
      <c r="B87" s="70" t="s">
        <v>173</v>
      </c>
      <c r="C87" s="71" t="s">
        <v>174</v>
      </c>
      <c r="D87" s="61"/>
      <c r="E87" s="49"/>
      <c r="F87" s="49"/>
      <c r="G87" s="61"/>
      <c r="H87" s="48"/>
      <c r="I87" s="48"/>
      <c r="J87" s="61"/>
      <c r="K87" s="49"/>
      <c r="L87" s="49"/>
    </row>
    <row r="88" spans="1:12" s="38" customFormat="1" ht="15.75" hidden="1" x14ac:dyDescent="0.2">
      <c r="A88" s="58" t="s">
        <v>238</v>
      </c>
      <c r="B88" s="70" t="s">
        <v>176</v>
      </c>
      <c r="C88" s="71" t="s">
        <v>177</v>
      </c>
      <c r="D88" s="61"/>
      <c r="E88" s="49"/>
      <c r="F88" s="49"/>
      <c r="G88" s="61"/>
      <c r="H88" s="48"/>
      <c r="I88" s="48"/>
      <c r="J88" s="61"/>
      <c r="K88" s="49"/>
      <c r="L88" s="49"/>
    </row>
    <row r="89" spans="1:12" s="38" customFormat="1" ht="30" hidden="1" x14ac:dyDescent="0.2">
      <c r="A89" s="58" t="s">
        <v>239</v>
      </c>
      <c r="B89" s="70" t="s">
        <v>179</v>
      </c>
      <c r="C89" s="71" t="s">
        <v>180</v>
      </c>
      <c r="D89" s="61"/>
      <c r="E89" s="49"/>
      <c r="F89" s="49"/>
      <c r="G89" s="61"/>
      <c r="H89" s="48"/>
      <c r="I89" s="48"/>
      <c r="J89" s="61"/>
      <c r="K89" s="49"/>
      <c r="L89" s="49"/>
    </row>
    <row r="90" spans="1:12" s="38" customFormat="1" ht="30" hidden="1" x14ac:dyDescent="0.2">
      <c r="A90" s="58" t="s">
        <v>240</v>
      </c>
      <c r="B90" s="70" t="s">
        <v>182</v>
      </c>
      <c r="C90" s="71" t="s">
        <v>183</v>
      </c>
      <c r="D90" s="61"/>
      <c r="E90" s="49"/>
      <c r="F90" s="49"/>
      <c r="G90" s="61"/>
      <c r="H90" s="48"/>
      <c r="I90" s="48"/>
      <c r="J90" s="61"/>
      <c r="K90" s="49"/>
      <c r="L90" s="49"/>
    </row>
    <row r="91" spans="1:12" s="38" customFormat="1" ht="15.75" hidden="1" x14ac:dyDescent="0.2">
      <c r="A91" s="58" t="s">
        <v>241</v>
      </c>
      <c r="B91" s="70" t="s">
        <v>185</v>
      </c>
      <c r="C91" s="71" t="s">
        <v>186</v>
      </c>
      <c r="D91" s="61"/>
      <c r="E91" s="49"/>
      <c r="F91" s="49"/>
      <c r="G91" s="61"/>
      <c r="H91" s="48"/>
      <c r="I91" s="48"/>
      <c r="J91" s="61"/>
      <c r="K91" s="49"/>
      <c r="L91" s="49"/>
    </row>
    <row r="92" spans="1:12" s="38" customFormat="1" ht="30" hidden="1" x14ac:dyDescent="0.2">
      <c r="A92" s="58" t="s">
        <v>242</v>
      </c>
      <c r="B92" s="70" t="s">
        <v>188</v>
      </c>
      <c r="C92" s="71" t="s">
        <v>189</v>
      </c>
      <c r="D92" s="61"/>
      <c r="E92" s="49"/>
      <c r="F92" s="49"/>
      <c r="G92" s="61"/>
      <c r="H92" s="48"/>
      <c r="I92" s="48"/>
      <c r="J92" s="61"/>
      <c r="K92" s="49"/>
      <c r="L92" s="49"/>
    </row>
    <row r="93" spans="1:12" s="38" customFormat="1" ht="15.75" hidden="1" x14ac:dyDescent="0.2">
      <c r="A93" s="58" t="s">
        <v>243</v>
      </c>
      <c r="B93" s="70" t="s">
        <v>191</v>
      </c>
      <c r="C93" s="71" t="s">
        <v>192</v>
      </c>
      <c r="D93" s="61"/>
      <c r="E93" s="49"/>
      <c r="F93" s="49"/>
      <c r="G93" s="61"/>
      <c r="H93" s="48"/>
      <c r="I93" s="48"/>
      <c r="J93" s="61"/>
      <c r="K93" s="49"/>
      <c r="L93" s="49"/>
    </row>
    <row r="94" spans="1:12" s="38" customFormat="1" ht="15.75" hidden="1" x14ac:dyDescent="0.2">
      <c r="A94" s="58" t="s">
        <v>244</v>
      </c>
      <c r="B94" s="70" t="s">
        <v>194</v>
      </c>
      <c r="C94" s="71" t="s">
        <v>195</v>
      </c>
      <c r="D94" s="61"/>
      <c r="E94" s="49"/>
      <c r="F94" s="49"/>
      <c r="G94" s="61"/>
      <c r="H94" s="48"/>
      <c r="I94" s="48"/>
      <c r="J94" s="61"/>
      <c r="K94" s="49"/>
      <c r="L94" s="49"/>
    </row>
    <row r="95" spans="1:12" s="38" customFormat="1" ht="30" hidden="1" x14ac:dyDescent="0.2">
      <c r="A95" s="58" t="s">
        <v>245</v>
      </c>
      <c r="B95" s="70" t="s">
        <v>197</v>
      </c>
      <c r="C95" s="71" t="s">
        <v>198</v>
      </c>
      <c r="D95" s="61"/>
      <c r="E95" s="49"/>
      <c r="F95" s="49"/>
      <c r="G95" s="61"/>
      <c r="H95" s="48"/>
      <c r="I95" s="48"/>
      <c r="J95" s="61"/>
      <c r="K95" s="49"/>
      <c r="L95" s="49"/>
    </row>
    <row r="96" spans="1:12" s="50" customFormat="1" ht="31.5" x14ac:dyDescent="0.2">
      <c r="A96" s="45" t="s">
        <v>246</v>
      </c>
      <c r="B96" s="46" t="s">
        <v>147</v>
      </c>
      <c r="C96" s="47" t="s">
        <v>118</v>
      </c>
      <c r="D96" s="48">
        <f>SUM(D98:D109)</f>
        <v>436026.79</v>
      </c>
      <c r="E96" s="48"/>
      <c r="F96" s="48"/>
      <c r="G96" s="48">
        <f>SUM(G98:G109)</f>
        <v>392200</v>
      </c>
      <c r="H96" s="48"/>
      <c r="I96" s="48"/>
      <c r="J96" s="48">
        <f>SUM(J98:J109)</f>
        <v>392200</v>
      </c>
      <c r="K96" s="49"/>
      <c r="L96" s="49"/>
    </row>
    <row r="97" spans="1:12" s="69" customFormat="1" ht="15.75" x14ac:dyDescent="0.2">
      <c r="A97" s="66"/>
      <c r="B97" s="67" t="s">
        <v>162</v>
      </c>
      <c r="C97" s="60" t="s">
        <v>118</v>
      </c>
      <c r="D97" s="68"/>
      <c r="E97" s="68"/>
      <c r="F97" s="68"/>
      <c r="G97" s="68"/>
      <c r="H97" s="68"/>
      <c r="I97" s="68"/>
      <c r="J97" s="68"/>
      <c r="K97" s="68"/>
      <c r="L97" s="68"/>
    </row>
    <row r="98" spans="1:12" s="38" customFormat="1" ht="30" hidden="1" x14ac:dyDescent="0.2">
      <c r="A98" s="58" t="s">
        <v>247</v>
      </c>
      <c r="B98" s="70" t="s">
        <v>164</v>
      </c>
      <c r="C98" s="71" t="s">
        <v>165</v>
      </c>
      <c r="D98" s="61"/>
      <c r="E98" s="49"/>
      <c r="F98" s="49"/>
      <c r="G98" s="61"/>
      <c r="H98" s="48"/>
      <c r="I98" s="48"/>
      <c r="J98" s="61"/>
      <c r="K98" s="49"/>
      <c r="L98" s="49"/>
    </row>
    <row r="99" spans="1:12" s="38" customFormat="1" ht="15.75" hidden="1" x14ac:dyDescent="0.2">
      <c r="A99" s="58" t="s">
        <v>248</v>
      </c>
      <c r="B99" s="70" t="s">
        <v>167</v>
      </c>
      <c r="C99" s="71" t="s">
        <v>168</v>
      </c>
      <c r="D99" s="61"/>
      <c r="E99" s="49"/>
      <c r="F99" s="49"/>
      <c r="G99" s="61"/>
      <c r="H99" s="48"/>
      <c r="I99" s="48"/>
      <c r="J99" s="61"/>
      <c r="K99" s="49"/>
      <c r="L99" s="49"/>
    </row>
    <row r="100" spans="1:12" s="38" customFormat="1" ht="15.75" hidden="1" x14ac:dyDescent="0.2">
      <c r="A100" s="58" t="s">
        <v>249</v>
      </c>
      <c r="B100" s="70" t="s">
        <v>170</v>
      </c>
      <c r="C100" s="71" t="s">
        <v>171</v>
      </c>
      <c r="D100" s="61"/>
      <c r="E100" s="49"/>
      <c r="F100" s="49"/>
      <c r="G100" s="61"/>
      <c r="H100" s="48"/>
      <c r="I100" s="48"/>
      <c r="J100" s="61"/>
      <c r="K100" s="49"/>
      <c r="L100" s="49"/>
    </row>
    <row r="101" spans="1:12" s="38" customFormat="1" ht="15.75" hidden="1" x14ac:dyDescent="0.2">
      <c r="A101" s="58" t="s">
        <v>250</v>
      </c>
      <c r="B101" s="70" t="s">
        <v>173</v>
      </c>
      <c r="C101" s="71" t="s">
        <v>174</v>
      </c>
      <c r="D101" s="61"/>
      <c r="E101" s="49"/>
      <c r="F101" s="49"/>
      <c r="G101" s="61"/>
      <c r="H101" s="48"/>
      <c r="I101" s="48"/>
      <c r="J101" s="61"/>
      <c r="K101" s="49"/>
      <c r="L101" s="49"/>
    </row>
    <row r="102" spans="1:12" s="38" customFormat="1" ht="15.75" hidden="1" x14ac:dyDescent="0.2">
      <c r="A102" s="58" t="s">
        <v>251</v>
      </c>
      <c r="B102" s="70" t="s">
        <v>176</v>
      </c>
      <c r="C102" s="71" t="s">
        <v>177</v>
      </c>
      <c r="D102" s="61"/>
      <c r="E102" s="49"/>
      <c r="F102" s="49"/>
      <c r="G102" s="61"/>
      <c r="H102" s="48"/>
      <c r="I102" s="48"/>
      <c r="J102" s="61"/>
      <c r="K102" s="49"/>
      <c r="L102" s="49"/>
    </row>
    <row r="103" spans="1:12" s="38" customFormat="1" ht="30" hidden="1" x14ac:dyDescent="0.2">
      <c r="A103" s="58" t="s">
        <v>252</v>
      </c>
      <c r="B103" s="70" t="s">
        <v>179</v>
      </c>
      <c r="C103" s="71" t="s">
        <v>180</v>
      </c>
      <c r="D103" s="61"/>
      <c r="E103" s="49"/>
      <c r="F103" s="49"/>
      <c r="G103" s="61"/>
      <c r="H103" s="48"/>
      <c r="I103" s="48"/>
      <c r="J103" s="61"/>
      <c r="K103" s="49"/>
      <c r="L103" s="49"/>
    </row>
    <row r="104" spans="1:12" s="38" customFormat="1" ht="30" x14ac:dyDescent="0.2">
      <c r="A104" s="58" t="s">
        <v>253</v>
      </c>
      <c r="B104" s="70" t="s">
        <v>182</v>
      </c>
      <c r="C104" s="71" t="s">
        <v>183</v>
      </c>
      <c r="D104" s="61">
        <v>43826.79</v>
      </c>
      <c r="E104" s="49"/>
      <c r="F104" s="49"/>
      <c r="G104" s="61"/>
      <c r="H104" s="48"/>
      <c r="I104" s="48"/>
      <c r="J104" s="61"/>
      <c r="K104" s="49"/>
      <c r="L104" s="49"/>
    </row>
    <row r="105" spans="1:12" s="38" customFormat="1" ht="15.75" hidden="1" x14ac:dyDescent="0.2">
      <c r="A105" s="58" t="s">
        <v>254</v>
      </c>
      <c r="B105" s="70" t="s">
        <v>185</v>
      </c>
      <c r="C105" s="71" t="s">
        <v>186</v>
      </c>
      <c r="D105" s="61"/>
      <c r="E105" s="49"/>
      <c r="F105" s="49"/>
      <c r="G105" s="61"/>
      <c r="H105" s="48"/>
      <c r="I105" s="48"/>
      <c r="J105" s="61"/>
      <c r="K105" s="49"/>
      <c r="L105" s="49"/>
    </row>
    <row r="106" spans="1:12" s="38" customFormat="1" ht="30" hidden="1" x14ac:dyDescent="0.2">
      <c r="A106" s="58" t="s">
        <v>255</v>
      </c>
      <c r="B106" s="70" t="s">
        <v>188</v>
      </c>
      <c r="C106" s="71" t="s">
        <v>189</v>
      </c>
      <c r="D106" s="61"/>
      <c r="E106" s="49"/>
      <c r="F106" s="49"/>
      <c r="G106" s="61"/>
      <c r="H106" s="48"/>
      <c r="I106" s="48"/>
      <c r="J106" s="61"/>
      <c r="K106" s="49"/>
      <c r="L106" s="49"/>
    </row>
    <row r="107" spans="1:12" s="38" customFormat="1" ht="15.75" hidden="1" x14ac:dyDescent="0.2">
      <c r="A107" s="58" t="s">
        <v>256</v>
      </c>
      <c r="B107" s="70" t="s">
        <v>191</v>
      </c>
      <c r="C107" s="71" t="s">
        <v>192</v>
      </c>
      <c r="D107" s="61"/>
      <c r="E107" s="49"/>
      <c r="F107" s="49"/>
      <c r="G107" s="61"/>
      <c r="H107" s="48"/>
      <c r="I107" s="48"/>
      <c r="J107" s="61"/>
      <c r="K107" s="49"/>
      <c r="L107" s="49"/>
    </row>
    <row r="108" spans="1:12" s="38" customFormat="1" ht="15.75" hidden="1" x14ac:dyDescent="0.2">
      <c r="A108" s="58" t="s">
        <v>257</v>
      </c>
      <c r="B108" s="70" t="s">
        <v>194</v>
      </c>
      <c r="C108" s="71" t="s">
        <v>195</v>
      </c>
      <c r="D108" s="61"/>
      <c r="E108" s="49"/>
      <c r="F108" s="49"/>
      <c r="G108" s="61"/>
      <c r="H108" s="48"/>
      <c r="I108" s="48"/>
      <c r="J108" s="61"/>
      <c r="K108" s="49"/>
      <c r="L108" s="49"/>
    </row>
    <row r="109" spans="1:12" s="38" customFormat="1" ht="30" x14ac:dyDescent="0.2">
      <c r="A109" s="58" t="s">
        <v>258</v>
      </c>
      <c r="B109" s="70" t="s">
        <v>197</v>
      </c>
      <c r="C109" s="71" t="s">
        <v>198</v>
      </c>
      <c r="D109" s="61">
        <v>392200</v>
      </c>
      <c r="E109" s="49"/>
      <c r="F109" s="49"/>
      <c r="G109" s="61">
        <v>392200</v>
      </c>
      <c r="H109" s="48"/>
      <c r="I109" s="48"/>
      <c r="J109" s="61">
        <v>392200</v>
      </c>
      <c r="K109" s="49"/>
      <c r="L109" s="49"/>
    </row>
    <row r="110" spans="1:12" s="50" customFormat="1" ht="31.5" hidden="1" x14ac:dyDescent="0.2">
      <c r="A110" s="45" t="s">
        <v>259</v>
      </c>
      <c r="B110" s="46" t="s">
        <v>149</v>
      </c>
      <c r="C110" s="47" t="s">
        <v>118</v>
      </c>
      <c r="D110" s="48">
        <f>SUM(D112:D123)</f>
        <v>0</v>
      </c>
      <c r="E110" s="48"/>
      <c r="F110" s="48"/>
      <c r="G110" s="48">
        <f>SUM(G112:G123)</f>
        <v>0</v>
      </c>
      <c r="H110" s="48"/>
      <c r="I110" s="48"/>
      <c r="J110" s="48">
        <f>SUM(J112:J123)</f>
        <v>0</v>
      </c>
      <c r="K110" s="49"/>
      <c r="L110" s="49"/>
    </row>
    <row r="111" spans="1:12" s="69" customFormat="1" ht="15.75" hidden="1" x14ac:dyDescent="0.2">
      <c r="A111" s="66"/>
      <c r="B111" s="67" t="s">
        <v>162</v>
      </c>
      <c r="C111" s="60" t="s">
        <v>118</v>
      </c>
      <c r="D111" s="68"/>
      <c r="E111" s="68"/>
      <c r="F111" s="68"/>
      <c r="G111" s="68"/>
      <c r="H111" s="68"/>
      <c r="I111" s="68"/>
      <c r="J111" s="68"/>
      <c r="K111" s="68"/>
      <c r="L111" s="68"/>
    </row>
    <row r="112" spans="1:12" s="38" customFormat="1" ht="30" hidden="1" x14ac:dyDescent="0.2">
      <c r="A112" s="58" t="s">
        <v>260</v>
      </c>
      <c r="B112" s="70" t="s">
        <v>164</v>
      </c>
      <c r="C112" s="71" t="s">
        <v>165</v>
      </c>
      <c r="D112" s="61"/>
      <c r="E112" s="49"/>
      <c r="F112" s="49"/>
      <c r="G112" s="61"/>
      <c r="H112" s="48"/>
      <c r="I112" s="48"/>
      <c r="J112" s="61"/>
      <c r="K112" s="49"/>
      <c r="L112" s="49"/>
    </row>
    <row r="113" spans="1:12" s="38" customFormat="1" ht="15.75" hidden="1" x14ac:dyDescent="0.2">
      <c r="A113" s="58" t="s">
        <v>261</v>
      </c>
      <c r="B113" s="70" t="s">
        <v>167</v>
      </c>
      <c r="C113" s="71" t="s">
        <v>168</v>
      </c>
      <c r="D113" s="61"/>
      <c r="E113" s="49"/>
      <c r="F113" s="49"/>
      <c r="G113" s="61"/>
      <c r="H113" s="48"/>
      <c r="I113" s="48"/>
      <c r="J113" s="61"/>
      <c r="K113" s="49"/>
      <c r="L113" s="49"/>
    </row>
    <row r="114" spans="1:12" s="38" customFormat="1" ht="15.75" hidden="1" x14ac:dyDescent="0.2">
      <c r="A114" s="58" t="s">
        <v>262</v>
      </c>
      <c r="B114" s="70" t="s">
        <v>170</v>
      </c>
      <c r="C114" s="71" t="s">
        <v>171</v>
      </c>
      <c r="D114" s="61"/>
      <c r="E114" s="49"/>
      <c r="F114" s="49"/>
      <c r="G114" s="61"/>
      <c r="H114" s="48"/>
      <c r="I114" s="48"/>
      <c r="J114" s="61"/>
      <c r="K114" s="49"/>
      <c r="L114" s="49"/>
    </row>
    <row r="115" spans="1:12" s="38" customFormat="1" ht="15.75" hidden="1" x14ac:dyDescent="0.2">
      <c r="A115" s="58" t="s">
        <v>263</v>
      </c>
      <c r="B115" s="70" t="s">
        <v>173</v>
      </c>
      <c r="C115" s="71" t="s">
        <v>174</v>
      </c>
      <c r="D115" s="61"/>
      <c r="E115" s="49"/>
      <c r="F115" s="49"/>
      <c r="G115" s="61"/>
      <c r="H115" s="48"/>
      <c r="I115" s="48"/>
      <c r="J115" s="61"/>
      <c r="K115" s="49"/>
      <c r="L115" s="49"/>
    </row>
    <row r="116" spans="1:12" s="38" customFormat="1" ht="15.75" hidden="1" x14ac:dyDescent="0.2">
      <c r="A116" s="58" t="s">
        <v>264</v>
      </c>
      <c r="B116" s="70" t="s">
        <v>176</v>
      </c>
      <c r="C116" s="71" t="s">
        <v>177</v>
      </c>
      <c r="D116" s="61"/>
      <c r="E116" s="49"/>
      <c r="F116" s="49"/>
      <c r="G116" s="61"/>
      <c r="H116" s="48"/>
      <c r="I116" s="48"/>
      <c r="J116" s="61"/>
      <c r="K116" s="49"/>
      <c r="L116" s="49"/>
    </row>
    <row r="117" spans="1:12" s="38" customFormat="1" ht="30" hidden="1" x14ac:dyDescent="0.2">
      <c r="A117" s="58" t="s">
        <v>265</v>
      </c>
      <c r="B117" s="70" t="s">
        <v>179</v>
      </c>
      <c r="C117" s="71" t="s">
        <v>180</v>
      </c>
      <c r="D117" s="61"/>
      <c r="E117" s="49"/>
      <c r="F117" s="49"/>
      <c r="G117" s="61"/>
      <c r="H117" s="48"/>
      <c r="I117" s="48"/>
      <c r="J117" s="61"/>
      <c r="K117" s="49"/>
      <c r="L117" s="49"/>
    </row>
    <row r="118" spans="1:12" s="38" customFormat="1" ht="30" hidden="1" x14ac:dyDescent="0.2">
      <c r="A118" s="58" t="s">
        <v>266</v>
      </c>
      <c r="B118" s="70" t="s">
        <v>182</v>
      </c>
      <c r="C118" s="71" t="s">
        <v>183</v>
      </c>
      <c r="D118" s="61"/>
      <c r="E118" s="49"/>
      <c r="F118" s="49"/>
      <c r="G118" s="61"/>
      <c r="H118" s="48"/>
      <c r="I118" s="48"/>
      <c r="J118" s="61"/>
      <c r="K118" s="49"/>
      <c r="L118" s="49"/>
    </row>
    <row r="119" spans="1:12" s="38" customFormat="1" ht="15.75" hidden="1" x14ac:dyDescent="0.2">
      <c r="A119" s="58" t="s">
        <v>267</v>
      </c>
      <c r="B119" s="70" t="s">
        <v>185</v>
      </c>
      <c r="C119" s="71" t="s">
        <v>186</v>
      </c>
      <c r="D119" s="61"/>
      <c r="E119" s="49"/>
      <c r="F119" s="49"/>
      <c r="G119" s="61"/>
      <c r="H119" s="48"/>
      <c r="I119" s="48"/>
      <c r="J119" s="61"/>
      <c r="K119" s="49"/>
      <c r="L119" s="49"/>
    </row>
    <row r="120" spans="1:12" s="38" customFormat="1" ht="30" hidden="1" x14ac:dyDescent="0.2">
      <c r="A120" s="58" t="s">
        <v>268</v>
      </c>
      <c r="B120" s="70" t="s">
        <v>188</v>
      </c>
      <c r="C120" s="71" t="s">
        <v>189</v>
      </c>
      <c r="D120" s="61"/>
      <c r="E120" s="49"/>
      <c r="F120" s="49"/>
      <c r="G120" s="61"/>
      <c r="H120" s="48"/>
      <c r="I120" s="48"/>
      <c r="J120" s="61"/>
      <c r="K120" s="49"/>
      <c r="L120" s="49"/>
    </row>
    <row r="121" spans="1:12" s="38" customFormat="1" ht="15.75" hidden="1" x14ac:dyDescent="0.2">
      <c r="A121" s="58" t="s">
        <v>269</v>
      </c>
      <c r="B121" s="70" t="s">
        <v>191</v>
      </c>
      <c r="C121" s="71" t="s">
        <v>192</v>
      </c>
      <c r="D121" s="61"/>
      <c r="E121" s="49"/>
      <c r="F121" s="49"/>
      <c r="G121" s="61"/>
      <c r="H121" s="48"/>
      <c r="I121" s="48"/>
      <c r="J121" s="61"/>
      <c r="K121" s="49"/>
      <c r="L121" s="49"/>
    </row>
    <row r="122" spans="1:12" s="38" customFormat="1" ht="15.75" hidden="1" x14ac:dyDescent="0.2">
      <c r="A122" s="58" t="s">
        <v>270</v>
      </c>
      <c r="B122" s="70" t="s">
        <v>194</v>
      </c>
      <c r="C122" s="71" t="s">
        <v>195</v>
      </c>
      <c r="D122" s="61"/>
      <c r="E122" s="49"/>
      <c r="F122" s="49"/>
      <c r="G122" s="61"/>
      <c r="H122" s="48"/>
      <c r="I122" s="48"/>
      <c r="J122" s="61"/>
      <c r="K122" s="49"/>
      <c r="L122" s="49"/>
    </row>
    <row r="123" spans="1:12" s="38" customFormat="1" ht="30" hidden="1" x14ac:dyDescent="0.2">
      <c r="A123" s="58" t="s">
        <v>271</v>
      </c>
      <c r="B123" s="70" t="s">
        <v>197</v>
      </c>
      <c r="C123" s="71" t="s">
        <v>198</v>
      </c>
      <c r="D123" s="61"/>
      <c r="E123" s="49"/>
      <c r="F123" s="49"/>
      <c r="G123" s="61"/>
      <c r="H123" s="48"/>
      <c r="I123" s="48"/>
      <c r="J123" s="61"/>
      <c r="K123" s="49"/>
      <c r="L123" s="49"/>
    </row>
    <row r="124" spans="1:12" s="50" customFormat="1" ht="47.25" x14ac:dyDescent="0.2">
      <c r="A124" s="45" t="s">
        <v>272</v>
      </c>
      <c r="B124" s="46" t="s">
        <v>151</v>
      </c>
      <c r="C124" s="47" t="s">
        <v>118</v>
      </c>
      <c r="D124" s="48">
        <f>SUM(D126:D137)</f>
        <v>3402.79</v>
      </c>
      <c r="E124" s="48"/>
      <c r="F124" s="48"/>
      <c r="G124" s="48">
        <f>SUM(G126:G137)</f>
        <v>0</v>
      </c>
      <c r="H124" s="48"/>
      <c r="I124" s="48"/>
      <c r="J124" s="48">
        <f>SUM(J126:J137)</f>
        <v>0</v>
      </c>
      <c r="K124" s="49"/>
      <c r="L124" s="49"/>
    </row>
    <row r="125" spans="1:12" s="69" customFormat="1" ht="15.75" x14ac:dyDescent="0.2">
      <c r="A125" s="66"/>
      <c r="B125" s="67" t="s">
        <v>162</v>
      </c>
      <c r="C125" s="60" t="s">
        <v>118</v>
      </c>
      <c r="D125" s="68"/>
      <c r="E125" s="68"/>
      <c r="F125" s="68"/>
      <c r="G125" s="68"/>
      <c r="H125" s="68"/>
      <c r="I125" s="68"/>
      <c r="J125" s="68"/>
      <c r="K125" s="68"/>
      <c r="L125" s="68"/>
    </row>
    <row r="126" spans="1:12" s="38" customFormat="1" ht="30" hidden="1" x14ac:dyDescent="0.2">
      <c r="A126" s="58" t="s">
        <v>273</v>
      </c>
      <c r="B126" s="70" t="s">
        <v>164</v>
      </c>
      <c r="C126" s="71" t="s">
        <v>165</v>
      </c>
      <c r="D126" s="61"/>
      <c r="E126" s="49"/>
      <c r="F126" s="49"/>
      <c r="G126" s="61"/>
      <c r="H126" s="48"/>
      <c r="I126" s="48"/>
      <c r="J126" s="61"/>
      <c r="K126" s="49"/>
      <c r="L126" s="49"/>
    </row>
    <row r="127" spans="1:12" s="38" customFormat="1" ht="15.75" hidden="1" x14ac:dyDescent="0.2">
      <c r="A127" s="58" t="s">
        <v>274</v>
      </c>
      <c r="B127" s="70" t="s">
        <v>167</v>
      </c>
      <c r="C127" s="71" t="s">
        <v>168</v>
      </c>
      <c r="D127" s="61"/>
      <c r="E127" s="49"/>
      <c r="F127" s="49"/>
      <c r="G127" s="61"/>
      <c r="H127" s="48"/>
      <c r="I127" s="48"/>
      <c r="J127" s="61"/>
      <c r="K127" s="49"/>
      <c r="L127" s="49"/>
    </row>
    <row r="128" spans="1:12" s="38" customFormat="1" ht="15.75" hidden="1" x14ac:dyDescent="0.2">
      <c r="A128" s="58" t="s">
        <v>275</v>
      </c>
      <c r="B128" s="70" t="s">
        <v>170</v>
      </c>
      <c r="C128" s="71" t="s">
        <v>171</v>
      </c>
      <c r="D128" s="61"/>
      <c r="E128" s="49"/>
      <c r="F128" s="49"/>
      <c r="G128" s="61"/>
      <c r="H128" s="48"/>
      <c r="I128" s="48"/>
      <c r="J128" s="61"/>
      <c r="K128" s="49"/>
      <c r="L128" s="49"/>
    </row>
    <row r="129" spans="1:12" s="38" customFormat="1" ht="15.75" hidden="1" x14ac:dyDescent="0.2">
      <c r="A129" s="58" t="s">
        <v>276</v>
      </c>
      <c r="B129" s="70" t="s">
        <v>173</v>
      </c>
      <c r="C129" s="71" t="s">
        <v>174</v>
      </c>
      <c r="D129" s="61"/>
      <c r="E129" s="49"/>
      <c r="F129" s="49"/>
      <c r="G129" s="61"/>
      <c r="H129" s="48"/>
      <c r="I129" s="48"/>
      <c r="J129" s="61"/>
      <c r="K129" s="49"/>
      <c r="L129" s="49"/>
    </row>
    <row r="130" spans="1:12" s="38" customFormat="1" ht="15.75" hidden="1" x14ac:dyDescent="0.2">
      <c r="A130" s="58" t="s">
        <v>277</v>
      </c>
      <c r="B130" s="70" t="s">
        <v>176</v>
      </c>
      <c r="C130" s="71" t="s">
        <v>177</v>
      </c>
      <c r="D130" s="61"/>
      <c r="E130" s="49"/>
      <c r="F130" s="49"/>
      <c r="G130" s="61"/>
      <c r="H130" s="48"/>
      <c r="I130" s="48"/>
      <c r="J130" s="61"/>
      <c r="K130" s="49"/>
      <c r="L130" s="49"/>
    </row>
    <row r="131" spans="1:12" s="38" customFormat="1" ht="30" hidden="1" x14ac:dyDescent="0.2">
      <c r="A131" s="58" t="s">
        <v>278</v>
      </c>
      <c r="B131" s="70" t="s">
        <v>179</v>
      </c>
      <c r="C131" s="71" t="s">
        <v>180</v>
      </c>
      <c r="D131" s="61"/>
      <c r="E131" s="49"/>
      <c r="F131" s="49"/>
      <c r="G131" s="61"/>
      <c r="H131" s="48"/>
      <c r="I131" s="48"/>
      <c r="J131" s="61"/>
      <c r="K131" s="49"/>
      <c r="L131" s="49"/>
    </row>
    <row r="132" spans="1:12" s="38" customFormat="1" ht="30" x14ac:dyDescent="0.2">
      <c r="A132" s="58" t="s">
        <v>279</v>
      </c>
      <c r="B132" s="70" t="s">
        <v>182</v>
      </c>
      <c r="C132" s="71" t="s">
        <v>183</v>
      </c>
      <c r="D132" s="61">
        <v>3402.79</v>
      </c>
      <c r="E132" s="49"/>
      <c r="F132" s="49"/>
      <c r="G132" s="61">
        <v>0</v>
      </c>
      <c r="H132" s="48"/>
      <c r="I132" s="48"/>
      <c r="J132" s="61">
        <v>0</v>
      </c>
      <c r="K132" s="49"/>
      <c r="L132" s="49"/>
    </row>
    <row r="133" spans="1:12" s="38" customFormat="1" ht="15.75" hidden="1" x14ac:dyDescent="0.2">
      <c r="A133" s="58" t="s">
        <v>280</v>
      </c>
      <c r="B133" s="70" t="s">
        <v>185</v>
      </c>
      <c r="C133" s="71" t="s">
        <v>186</v>
      </c>
      <c r="D133" s="61"/>
      <c r="E133" s="49"/>
      <c r="F133" s="49"/>
      <c r="G133" s="61"/>
      <c r="H133" s="48"/>
      <c r="I133" s="48"/>
      <c r="J133" s="61"/>
      <c r="K133" s="49"/>
      <c r="L133" s="49"/>
    </row>
    <row r="134" spans="1:12" s="38" customFormat="1" ht="30" hidden="1" x14ac:dyDescent="0.2">
      <c r="A134" s="58" t="s">
        <v>281</v>
      </c>
      <c r="B134" s="70" t="s">
        <v>188</v>
      </c>
      <c r="C134" s="71" t="s">
        <v>189</v>
      </c>
      <c r="D134" s="61"/>
      <c r="E134" s="49"/>
      <c r="F134" s="49"/>
      <c r="G134" s="61"/>
      <c r="H134" s="48"/>
      <c r="I134" s="48"/>
      <c r="J134" s="61"/>
      <c r="K134" s="49"/>
      <c r="L134" s="49"/>
    </row>
    <row r="135" spans="1:12" s="38" customFormat="1" ht="15.75" hidden="1" x14ac:dyDescent="0.2">
      <c r="A135" s="58" t="s">
        <v>282</v>
      </c>
      <c r="B135" s="70" t="s">
        <v>191</v>
      </c>
      <c r="C135" s="71" t="s">
        <v>192</v>
      </c>
      <c r="D135" s="61"/>
      <c r="E135" s="49"/>
      <c r="F135" s="49"/>
      <c r="G135" s="61"/>
      <c r="H135" s="48"/>
      <c r="I135" s="48"/>
      <c r="J135" s="61"/>
      <c r="K135" s="49"/>
      <c r="L135" s="49"/>
    </row>
    <row r="136" spans="1:12" s="38" customFormat="1" ht="15.75" hidden="1" x14ac:dyDescent="0.2">
      <c r="A136" s="58" t="s">
        <v>283</v>
      </c>
      <c r="B136" s="70" t="s">
        <v>194</v>
      </c>
      <c r="C136" s="71" t="s">
        <v>195</v>
      </c>
      <c r="D136" s="61"/>
      <c r="E136" s="49"/>
      <c r="F136" s="49"/>
      <c r="G136" s="61"/>
      <c r="H136" s="48"/>
      <c r="I136" s="48"/>
      <c r="J136" s="61"/>
      <c r="K136" s="49"/>
      <c r="L136" s="49"/>
    </row>
    <row r="137" spans="1:12" s="38" customFormat="1" ht="30" hidden="1" x14ac:dyDescent="0.2">
      <c r="A137" s="58" t="s">
        <v>284</v>
      </c>
      <c r="B137" s="70" t="s">
        <v>197</v>
      </c>
      <c r="C137" s="71" t="s">
        <v>198</v>
      </c>
      <c r="D137" s="61"/>
      <c r="E137" s="49"/>
      <c r="F137" s="49"/>
      <c r="G137" s="61"/>
      <c r="H137" s="48"/>
      <c r="I137" s="48"/>
      <c r="J137" s="61"/>
      <c r="K137" s="49"/>
      <c r="L137" s="49"/>
    </row>
    <row r="138" spans="1:12" s="50" customFormat="1" ht="31.5" x14ac:dyDescent="0.2">
      <c r="A138" s="45" t="s">
        <v>285</v>
      </c>
      <c r="B138" s="46" t="s">
        <v>153</v>
      </c>
      <c r="C138" s="47" t="s">
        <v>118</v>
      </c>
      <c r="D138" s="48">
        <f>SUM(D140:D151)</f>
        <v>0</v>
      </c>
      <c r="E138" s="48"/>
      <c r="F138" s="48"/>
      <c r="G138" s="48">
        <f>SUM(G140:G151)</f>
        <v>0</v>
      </c>
      <c r="H138" s="48"/>
      <c r="I138" s="48"/>
      <c r="J138" s="48">
        <f>SUM(J140:J151)</f>
        <v>0</v>
      </c>
      <c r="K138" s="49"/>
      <c r="L138" s="49"/>
    </row>
    <row r="139" spans="1:12" s="69" customFormat="1" ht="15.75" hidden="1" x14ac:dyDescent="0.2">
      <c r="A139" s="66"/>
      <c r="B139" s="67" t="s">
        <v>162</v>
      </c>
      <c r="C139" s="60" t="s">
        <v>118</v>
      </c>
      <c r="D139" s="68"/>
      <c r="E139" s="68"/>
      <c r="F139" s="68"/>
      <c r="G139" s="68"/>
      <c r="H139" s="68"/>
      <c r="I139" s="68"/>
      <c r="J139" s="68"/>
      <c r="K139" s="68"/>
      <c r="L139" s="68"/>
    </row>
    <row r="140" spans="1:12" s="38" customFormat="1" ht="30" hidden="1" x14ac:dyDescent="0.2">
      <c r="A140" s="58" t="s">
        <v>286</v>
      </c>
      <c r="B140" s="70" t="s">
        <v>164</v>
      </c>
      <c r="C140" s="71" t="s">
        <v>165</v>
      </c>
      <c r="D140" s="61"/>
      <c r="E140" s="49"/>
      <c r="F140" s="49"/>
      <c r="G140" s="61"/>
      <c r="H140" s="48"/>
      <c r="I140" s="48"/>
      <c r="J140" s="61"/>
      <c r="K140" s="49"/>
      <c r="L140" s="49"/>
    </row>
    <row r="141" spans="1:12" s="38" customFormat="1" ht="15.75" hidden="1" x14ac:dyDescent="0.2">
      <c r="A141" s="58" t="s">
        <v>287</v>
      </c>
      <c r="B141" s="70" t="s">
        <v>167</v>
      </c>
      <c r="C141" s="71" t="s">
        <v>168</v>
      </c>
      <c r="D141" s="61"/>
      <c r="E141" s="49"/>
      <c r="F141" s="49"/>
      <c r="G141" s="61"/>
      <c r="H141" s="48"/>
      <c r="I141" s="48"/>
      <c r="J141" s="61"/>
      <c r="K141" s="49"/>
      <c r="L141" s="49"/>
    </row>
    <row r="142" spans="1:12" s="38" customFormat="1" ht="15.75" hidden="1" x14ac:dyDescent="0.2">
      <c r="A142" s="58" t="s">
        <v>288</v>
      </c>
      <c r="B142" s="70" t="s">
        <v>170</v>
      </c>
      <c r="C142" s="71" t="s">
        <v>171</v>
      </c>
      <c r="D142" s="61"/>
      <c r="E142" s="49"/>
      <c r="F142" s="49"/>
      <c r="G142" s="61"/>
      <c r="H142" s="48"/>
      <c r="I142" s="48"/>
      <c r="J142" s="61"/>
      <c r="K142" s="49"/>
      <c r="L142" s="49"/>
    </row>
    <row r="143" spans="1:12" s="38" customFormat="1" ht="15.75" hidden="1" x14ac:dyDescent="0.2">
      <c r="A143" s="58" t="s">
        <v>289</v>
      </c>
      <c r="B143" s="70" t="s">
        <v>173</v>
      </c>
      <c r="C143" s="71" t="s">
        <v>174</v>
      </c>
      <c r="D143" s="61"/>
      <c r="E143" s="49"/>
      <c r="F143" s="49"/>
      <c r="G143" s="61"/>
      <c r="H143" s="48"/>
      <c r="I143" s="48"/>
      <c r="J143" s="61"/>
      <c r="K143" s="49"/>
      <c r="L143" s="49"/>
    </row>
    <row r="144" spans="1:12" s="38" customFormat="1" ht="15.75" hidden="1" x14ac:dyDescent="0.2">
      <c r="A144" s="58" t="s">
        <v>290</v>
      </c>
      <c r="B144" s="70" t="s">
        <v>176</v>
      </c>
      <c r="C144" s="71" t="s">
        <v>177</v>
      </c>
      <c r="D144" s="61"/>
      <c r="E144" s="49"/>
      <c r="F144" s="49"/>
      <c r="G144" s="61"/>
      <c r="H144" s="48"/>
      <c r="I144" s="48"/>
      <c r="J144" s="61"/>
      <c r="K144" s="49"/>
      <c r="L144" s="49"/>
    </row>
    <row r="145" spans="1:12" s="38" customFormat="1" ht="30" hidden="1" x14ac:dyDescent="0.2">
      <c r="A145" s="58" t="s">
        <v>291</v>
      </c>
      <c r="B145" s="70" t="s">
        <v>179</v>
      </c>
      <c r="C145" s="71" t="s">
        <v>180</v>
      </c>
      <c r="D145" s="61"/>
      <c r="E145" s="49"/>
      <c r="F145" s="49"/>
      <c r="G145" s="61"/>
      <c r="H145" s="48"/>
      <c r="I145" s="48"/>
      <c r="J145" s="61"/>
      <c r="K145" s="49"/>
      <c r="L145" s="49"/>
    </row>
    <row r="146" spans="1:12" s="38" customFormat="1" ht="30" hidden="1" x14ac:dyDescent="0.2">
      <c r="A146" s="58" t="s">
        <v>292</v>
      </c>
      <c r="B146" s="70" t="s">
        <v>182</v>
      </c>
      <c r="C146" s="71" t="s">
        <v>183</v>
      </c>
      <c r="D146" s="61"/>
      <c r="E146" s="49"/>
      <c r="F146" s="49"/>
      <c r="G146" s="61"/>
      <c r="H146" s="48"/>
      <c r="I146" s="48"/>
      <c r="J146" s="61"/>
      <c r="K146" s="49"/>
      <c r="L146" s="49"/>
    </row>
    <row r="147" spans="1:12" s="38" customFormat="1" ht="15.75" hidden="1" x14ac:dyDescent="0.2">
      <c r="A147" s="58" t="s">
        <v>293</v>
      </c>
      <c r="B147" s="70" t="s">
        <v>185</v>
      </c>
      <c r="C147" s="71" t="s">
        <v>186</v>
      </c>
      <c r="D147" s="61"/>
      <c r="E147" s="49"/>
      <c r="F147" s="49"/>
      <c r="G147" s="61"/>
      <c r="H147" s="48"/>
      <c r="I147" s="48"/>
      <c r="J147" s="61"/>
      <c r="K147" s="49"/>
      <c r="L147" s="49"/>
    </row>
    <row r="148" spans="1:12" s="38" customFormat="1" ht="30" hidden="1" x14ac:dyDescent="0.2">
      <c r="A148" s="58" t="s">
        <v>294</v>
      </c>
      <c r="B148" s="70" t="s">
        <v>188</v>
      </c>
      <c r="C148" s="71" t="s">
        <v>189</v>
      </c>
      <c r="D148" s="61"/>
      <c r="E148" s="49"/>
      <c r="F148" s="49"/>
      <c r="G148" s="61"/>
      <c r="H148" s="48"/>
      <c r="I148" s="48"/>
      <c r="J148" s="61"/>
      <c r="K148" s="49"/>
      <c r="L148" s="49"/>
    </row>
    <row r="149" spans="1:12" s="38" customFormat="1" ht="15.75" hidden="1" x14ac:dyDescent="0.2">
      <c r="A149" s="58" t="s">
        <v>295</v>
      </c>
      <c r="B149" s="70" t="s">
        <v>191</v>
      </c>
      <c r="C149" s="71" t="s">
        <v>192</v>
      </c>
      <c r="D149" s="61"/>
      <c r="E149" s="49"/>
      <c r="F149" s="49"/>
      <c r="G149" s="61"/>
      <c r="H149" s="48"/>
      <c r="I149" s="48"/>
      <c r="J149" s="61"/>
      <c r="K149" s="49"/>
      <c r="L149" s="49"/>
    </row>
    <row r="150" spans="1:12" s="38" customFormat="1" ht="15.75" hidden="1" x14ac:dyDescent="0.2">
      <c r="A150" s="58" t="s">
        <v>296</v>
      </c>
      <c r="B150" s="70" t="s">
        <v>194</v>
      </c>
      <c r="C150" s="71" t="s">
        <v>195</v>
      </c>
      <c r="D150" s="61"/>
      <c r="E150" s="49"/>
      <c r="F150" s="49"/>
      <c r="G150" s="61"/>
      <c r="H150" s="48"/>
      <c r="I150" s="48"/>
      <c r="J150" s="61"/>
      <c r="K150" s="49"/>
      <c r="L150" s="49"/>
    </row>
    <row r="151" spans="1:12" s="38" customFormat="1" ht="30" hidden="1" x14ac:dyDescent="0.2">
      <c r="A151" s="58" t="s">
        <v>297</v>
      </c>
      <c r="B151" s="70" t="s">
        <v>197</v>
      </c>
      <c r="C151" s="71" t="s">
        <v>198</v>
      </c>
      <c r="D151" s="61"/>
      <c r="E151" s="49"/>
      <c r="F151" s="49"/>
      <c r="G151" s="61"/>
      <c r="H151" s="48"/>
      <c r="I151" s="48"/>
      <c r="J151" s="61"/>
      <c r="K151" s="49"/>
      <c r="L151" s="49"/>
    </row>
    <row r="152" spans="1:12" s="50" customFormat="1" ht="31.5" hidden="1" x14ac:dyDescent="0.2">
      <c r="A152" s="45" t="s">
        <v>298</v>
      </c>
      <c r="B152" s="46" t="s">
        <v>155</v>
      </c>
      <c r="C152" s="47" t="s">
        <v>118</v>
      </c>
      <c r="D152" s="48">
        <f>SUM(D154:D165)</f>
        <v>0</v>
      </c>
      <c r="E152" s="48"/>
      <c r="F152" s="48"/>
      <c r="G152" s="48">
        <f>SUM(G154:G165)</f>
        <v>0</v>
      </c>
      <c r="H152" s="48"/>
      <c r="I152" s="48"/>
      <c r="J152" s="48">
        <f>SUM(J154:J165)</f>
        <v>0</v>
      </c>
      <c r="K152" s="49"/>
      <c r="L152" s="49"/>
    </row>
    <row r="153" spans="1:12" s="69" customFormat="1" ht="15.75" hidden="1" x14ac:dyDescent="0.2">
      <c r="A153" s="66"/>
      <c r="B153" s="67" t="s">
        <v>162</v>
      </c>
      <c r="C153" s="60" t="s">
        <v>118</v>
      </c>
      <c r="D153" s="68"/>
      <c r="E153" s="68"/>
      <c r="F153" s="68"/>
      <c r="G153" s="68"/>
      <c r="H153" s="68"/>
      <c r="I153" s="68"/>
      <c r="J153" s="68"/>
      <c r="K153" s="68"/>
      <c r="L153" s="68"/>
    </row>
    <row r="154" spans="1:12" s="38" customFormat="1" ht="30" hidden="1" x14ac:dyDescent="0.2">
      <c r="A154" s="58" t="s">
        <v>299</v>
      </c>
      <c r="B154" s="70" t="s">
        <v>164</v>
      </c>
      <c r="C154" s="71" t="s">
        <v>165</v>
      </c>
      <c r="D154" s="61"/>
      <c r="E154" s="49"/>
      <c r="F154" s="49"/>
      <c r="G154" s="61"/>
      <c r="H154" s="48"/>
      <c r="I154" s="48"/>
      <c r="J154" s="61"/>
      <c r="K154" s="49"/>
      <c r="L154" s="49"/>
    </row>
    <row r="155" spans="1:12" s="38" customFormat="1" ht="15.75" hidden="1" x14ac:dyDescent="0.2">
      <c r="A155" s="58" t="s">
        <v>300</v>
      </c>
      <c r="B155" s="70" t="s">
        <v>167</v>
      </c>
      <c r="C155" s="71" t="s">
        <v>168</v>
      </c>
      <c r="D155" s="61"/>
      <c r="E155" s="49"/>
      <c r="F155" s="49"/>
      <c r="G155" s="61"/>
      <c r="H155" s="48"/>
      <c r="I155" s="48"/>
      <c r="J155" s="61"/>
      <c r="K155" s="49"/>
      <c r="L155" s="49"/>
    </row>
    <row r="156" spans="1:12" s="38" customFormat="1" ht="15.75" hidden="1" x14ac:dyDescent="0.2">
      <c r="A156" s="58" t="s">
        <v>301</v>
      </c>
      <c r="B156" s="70" t="s">
        <v>170</v>
      </c>
      <c r="C156" s="71" t="s">
        <v>171</v>
      </c>
      <c r="D156" s="61"/>
      <c r="E156" s="49"/>
      <c r="F156" s="49"/>
      <c r="G156" s="61"/>
      <c r="H156" s="48"/>
      <c r="I156" s="48"/>
      <c r="J156" s="61"/>
      <c r="K156" s="49"/>
      <c r="L156" s="49"/>
    </row>
    <row r="157" spans="1:12" s="38" customFormat="1" ht="15.75" hidden="1" x14ac:dyDescent="0.2">
      <c r="A157" s="58" t="s">
        <v>302</v>
      </c>
      <c r="B157" s="70" t="s">
        <v>173</v>
      </c>
      <c r="C157" s="71" t="s">
        <v>174</v>
      </c>
      <c r="D157" s="61"/>
      <c r="E157" s="49"/>
      <c r="F157" s="49"/>
      <c r="G157" s="61"/>
      <c r="H157" s="48"/>
      <c r="I157" s="48"/>
      <c r="J157" s="61"/>
      <c r="K157" s="49"/>
      <c r="L157" s="49"/>
    </row>
    <row r="158" spans="1:12" s="38" customFormat="1" ht="15.75" hidden="1" x14ac:dyDescent="0.2">
      <c r="A158" s="58" t="s">
        <v>303</v>
      </c>
      <c r="B158" s="70" t="s">
        <v>176</v>
      </c>
      <c r="C158" s="71" t="s">
        <v>177</v>
      </c>
      <c r="D158" s="61"/>
      <c r="E158" s="49"/>
      <c r="F158" s="49"/>
      <c r="G158" s="61"/>
      <c r="H158" s="48"/>
      <c r="I158" s="48"/>
      <c r="J158" s="61"/>
      <c r="K158" s="49"/>
      <c r="L158" s="49"/>
    </row>
    <row r="159" spans="1:12" s="38" customFormat="1" ht="30" hidden="1" x14ac:dyDescent="0.2">
      <c r="A159" s="58" t="s">
        <v>304</v>
      </c>
      <c r="B159" s="70" t="s">
        <v>179</v>
      </c>
      <c r="C159" s="71" t="s">
        <v>180</v>
      </c>
      <c r="D159" s="61"/>
      <c r="E159" s="49"/>
      <c r="F159" s="49"/>
      <c r="G159" s="61"/>
      <c r="H159" s="48"/>
      <c r="I159" s="48"/>
      <c r="J159" s="61"/>
      <c r="K159" s="49"/>
      <c r="L159" s="49"/>
    </row>
    <row r="160" spans="1:12" s="38" customFormat="1" ht="30" hidden="1" x14ac:dyDescent="0.2">
      <c r="A160" s="58" t="s">
        <v>305</v>
      </c>
      <c r="B160" s="70" t="s">
        <v>182</v>
      </c>
      <c r="C160" s="71" t="s">
        <v>183</v>
      </c>
      <c r="D160" s="61"/>
      <c r="E160" s="49"/>
      <c r="F160" s="49"/>
      <c r="G160" s="61"/>
      <c r="H160" s="48"/>
      <c r="I160" s="48"/>
      <c r="J160" s="61"/>
      <c r="K160" s="49"/>
      <c r="L160" s="49"/>
    </row>
    <row r="161" spans="1:12" s="38" customFormat="1" ht="15.75" hidden="1" x14ac:dyDescent="0.2">
      <c r="A161" s="58" t="s">
        <v>306</v>
      </c>
      <c r="B161" s="70" t="s">
        <v>185</v>
      </c>
      <c r="C161" s="71" t="s">
        <v>186</v>
      </c>
      <c r="D161" s="61"/>
      <c r="E161" s="49"/>
      <c r="F161" s="49"/>
      <c r="G161" s="61"/>
      <c r="H161" s="48"/>
      <c r="I161" s="48"/>
      <c r="J161" s="61"/>
      <c r="K161" s="49"/>
      <c r="L161" s="49"/>
    </row>
    <row r="162" spans="1:12" s="38" customFormat="1" ht="30" hidden="1" x14ac:dyDescent="0.2">
      <c r="A162" s="58" t="s">
        <v>307</v>
      </c>
      <c r="B162" s="70" t="s">
        <v>188</v>
      </c>
      <c r="C162" s="71" t="s">
        <v>189</v>
      </c>
      <c r="D162" s="61"/>
      <c r="E162" s="49"/>
      <c r="F162" s="49"/>
      <c r="G162" s="61"/>
      <c r="H162" s="48"/>
      <c r="I162" s="48"/>
      <c r="J162" s="61"/>
      <c r="K162" s="49"/>
      <c r="L162" s="49"/>
    </row>
    <row r="163" spans="1:12" s="38" customFormat="1" ht="15.75" hidden="1" x14ac:dyDescent="0.2">
      <c r="A163" s="58" t="s">
        <v>308</v>
      </c>
      <c r="B163" s="70" t="s">
        <v>191</v>
      </c>
      <c r="C163" s="71" t="s">
        <v>192</v>
      </c>
      <c r="D163" s="61"/>
      <c r="E163" s="49"/>
      <c r="F163" s="49"/>
      <c r="G163" s="61"/>
      <c r="H163" s="48"/>
      <c r="I163" s="48"/>
      <c r="J163" s="61"/>
      <c r="K163" s="49"/>
      <c r="L163" s="49"/>
    </row>
    <row r="164" spans="1:12" s="38" customFormat="1" ht="15.75" hidden="1" x14ac:dyDescent="0.2">
      <c r="A164" s="58" t="s">
        <v>309</v>
      </c>
      <c r="B164" s="70" t="s">
        <v>194</v>
      </c>
      <c r="C164" s="71" t="s">
        <v>195</v>
      </c>
      <c r="D164" s="61"/>
      <c r="E164" s="49"/>
      <c r="F164" s="49"/>
      <c r="G164" s="61"/>
      <c r="H164" s="48"/>
      <c r="I164" s="48"/>
      <c r="J164" s="61"/>
      <c r="K164" s="49"/>
      <c r="L164" s="49"/>
    </row>
    <row r="165" spans="1:12" s="38" customFormat="1" ht="30" hidden="1" x14ac:dyDescent="0.2">
      <c r="A165" s="58" t="s">
        <v>310</v>
      </c>
      <c r="B165" s="70" t="s">
        <v>197</v>
      </c>
      <c r="C165" s="71" t="s">
        <v>198</v>
      </c>
      <c r="D165" s="61"/>
      <c r="E165" s="49"/>
      <c r="F165" s="49"/>
      <c r="G165" s="61"/>
      <c r="H165" s="48"/>
      <c r="I165" s="48"/>
      <c r="J165" s="61"/>
      <c r="K165" s="49"/>
      <c r="L165" s="49"/>
    </row>
    <row r="166" spans="1:12" s="50" customFormat="1" ht="31.5" hidden="1" x14ac:dyDescent="0.2">
      <c r="A166" s="45" t="s">
        <v>311</v>
      </c>
      <c r="B166" s="46" t="s">
        <v>157</v>
      </c>
      <c r="C166" s="47" t="s">
        <v>118</v>
      </c>
      <c r="D166" s="48">
        <f>SUM(D168:D179)</f>
        <v>0</v>
      </c>
      <c r="E166" s="48"/>
      <c r="F166" s="48"/>
      <c r="G166" s="48">
        <f>SUM(G168:G179)</f>
        <v>0</v>
      </c>
      <c r="H166" s="48"/>
      <c r="I166" s="48"/>
      <c r="J166" s="48">
        <f>SUM(J168:J179)</f>
        <v>0</v>
      </c>
      <c r="K166" s="49"/>
      <c r="L166" s="49"/>
    </row>
    <row r="167" spans="1:12" s="69" customFormat="1" ht="15.75" hidden="1" x14ac:dyDescent="0.2">
      <c r="A167" s="66"/>
      <c r="B167" s="67" t="s">
        <v>162</v>
      </c>
      <c r="C167" s="60" t="s">
        <v>118</v>
      </c>
      <c r="D167" s="68"/>
      <c r="E167" s="68"/>
      <c r="F167" s="68"/>
      <c r="G167" s="68"/>
      <c r="H167" s="68"/>
      <c r="I167" s="68"/>
      <c r="J167" s="68"/>
      <c r="K167" s="68"/>
      <c r="L167" s="68"/>
    </row>
    <row r="168" spans="1:12" s="38" customFormat="1" ht="30" hidden="1" x14ac:dyDescent="0.2">
      <c r="A168" s="58" t="s">
        <v>312</v>
      </c>
      <c r="B168" s="70" t="s">
        <v>164</v>
      </c>
      <c r="C168" s="71" t="s">
        <v>165</v>
      </c>
      <c r="D168" s="61"/>
      <c r="E168" s="49"/>
      <c r="F168" s="49"/>
      <c r="G168" s="61"/>
      <c r="H168" s="48"/>
      <c r="I168" s="48"/>
      <c r="J168" s="61"/>
      <c r="K168" s="49"/>
      <c r="L168" s="49"/>
    </row>
    <row r="169" spans="1:12" s="38" customFormat="1" ht="15.75" hidden="1" x14ac:dyDescent="0.2">
      <c r="A169" s="58" t="s">
        <v>313</v>
      </c>
      <c r="B169" s="70" t="s">
        <v>167</v>
      </c>
      <c r="C169" s="71" t="s">
        <v>168</v>
      </c>
      <c r="D169" s="61"/>
      <c r="E169" s="49"/>
      <c r="F169" s="49"/>
      <c r="G169" s="61"/>
      <c r="H169" s="48"/>
      <c r="I169" s="48"/>
      <c r="J169" s="61"/>
      <c r="K169" s="49"/>
      <c r="L169" s="49"/>
    </row>
    <row r="170" spans="1:12" s="38" customFormat="1" ht="15.75" hidden="1" x14ac:dyDescent="0.2">
      <c r="A170" s="58" t="s">
        <v>314</v>
      </c>
      <c r="B170" s="70" t="s">
        <v>170</v>
      </c>
      <c r="C170" s="71" t="s">
        <v>171</v>
      </c>
      <c r="D170" s="61"/>
      <c r="E170" s="49"/>
      <c r="F170" s="49"/>
      <c r="G170" s="61"/>
      <c r="H170" s="48"/>
      <c r="I170" s="48"/>
      <c r="J170" s="61"/>
      <c r="K170" s="49"/>
      <c r="L170" s="49"/>
    </row>
    <row r="171" spans="1:12" s="38" customFormat="1" ht="15.75" hidden="1" x14ac:dyDescent="0.2">
      <c r="A171" s="58" t="s">
        <v>315</v>
      </c>
      <c r="B171" s="70" t="s">
        <v>173</v>
      </c>
      <c r="C171" s="71" t="s">
        <v>174</v>
      </c>
      <c r="D171" s="61"/>
      <c r="E171" s="49"/>
      <c r="F171" s="49"/>
      <c r="G171" s="61"/>
      <c r="H171" s="48"/>
      <c r="I171" s="48"/>
      <c r="J171" s="61"/>
      <c r="K171" s="49"/>
      <c r="L171" s="49"/>
    </row>
    <row r="172" spans="1:12" s="38" customFormat="1" ht="15.75" hidden="1" x14ac:dyDescent="0.2">
      <c r="A172" s="58" t="s">
        <v>316</v>
      </c>
      <c r="B172" s="70" t="s">
        <v>176</v>
      </c>
      <c r="C172" s="71" t="s">
        <v>177</v>
      </c>
      <c r="D172" s="61"/>
      <c r="E172" s="49"/>
      <c r="F172" s="49"/>
      <c r="G172" s="61"/>
      <c r="H172" s="48"/>
      <c r="I172" s="48"/>
      <c r="J172" s="61"/>
      <c r="K172" s="49"/>
      <c r="L172" s="49"/>
    </row>
    <row r="173" spans="1:12" s="38" customFormat="1" ht="30" hidden="1" x14ac:dyDescent="0.2">
      <c r="A173" s="58" t="s">
        <v>317</v>
      </c>
      <c r="B173" s="70" t="s">
        <v>179</v>
      </c>
      <c r="C173" s="71" t="s">
        <v>180</v>
      </c>
      <c r="D173" s="61"/>
      <c r="E173" s="49"/>
      <c r="F173" s="49"/>
      <c r="G173" s="61"/>
      <c r="H173" s="48"/>
      <c r="I173" s="48"/>
      <c r="J173" s="61"/>
      <c r="K173" s="49"/>
      <c r="L173" s="49"/>
    </row>
    <row r="174" spans="1:12" s="38" customFormat="1" ht="30" hidden="1" x14ac:dyDescent="0.2">
      <c r="A174" s="58" t="s">
        <v>318</v>
      </c>
      <c r="B174" s="70" t="s">
        <v>182</v>
      </c>
      <c r="C174" s="71" t="s">
        <v>183</v>
      </c>
      <c r="D174" s="61"/>
      <c r="E174" s="49"/>
      <c r="F174" s="49"/>
      <c r="G174" s="61"/>
      <c r="H174" s="48"/>
      <c r="I174" s="48"/>
      <c r="J174" s="61"/>
      <c r="K174" s="49"/>
      <c r="L174" s="49"/>
    </row>
    <row r="175" spans="1:12" s="38" customFormat="1" ht="15.75" hidden="1" x14ac:dyDescent="0.2">
      <c r="A175" s="58" t="s">
        <v>319</v>
      </c>
      <c r="B175" s="70" t="s">
        <v>185</v>
      </c>
      <c r="C175" s="71" t="s">
        <v>186</v>
      </c>
      <c r="D175" s="61"/>
      <c r="E175" s="49"/>
      <c r="F175" s="49"/>
      <c r="G175" s="61"/>
      <c r="H175" s="48"/>
      <c r="I175" s="48"/>
      <c r="J175" s="61"/>
      <c r="K175" s="49"/>
      <c r="L175" s="49"/>
    </row>
    <row r="176" spans="1:12" s="38" customFormat="1" ht="30" hidden="1" x14ac:dyDescent="0.2">
      <c r="A176" s="58" t="s">
        <v>320</v>
      </c>
      <c r="B176" s="70" t="s">
        <v>188</v>
      </c>
      <c r="C176" s="71" t="s">
        <v>189</v>
      </c>
      <c r="D176" s="61"/>
      <c r="E176" s="49"/>
      <c r="F176" s="49"/>
      <c r="G176" s="61"/>
      <c r="H176" s="48"/>
      <c r="I176" s="48"/>
      <c r="J176" s="61"/>
      <c r="K176" s="49"/>
      <c r="L176" s="49"/>
    </row>
    <row r="177" spans="1:12" s="38" customFormat="1" ht="15.75" hidden="1" x14ac:dyDescent="0.2">
      <c r="A177" s="58" t="s">
        <v>321</v>
      </c>
      <c r="B177" s="70" t="s">
        <v>191</v>
      </c>
      <c r="C177" s="71" t="s">
        <v>192</v>
      </c>
      <c r="D177" s="61"/>
      <c r="E177" s="49"/>
      <c r="F177" s="49"/>
      <c r="G177" s="61"/>
      <c r="H177" s="48"/>
      <c r="I177" s="48"/>
      <c r="J177" s="61"/>
      <c r="K177" s="49"/>
      <c r="L177" s="49"/>
    </row>
    <row r="178" spans="1:12" s="38" customFormat="1" ht="15.75" hidden="1" x14ac:dyDescent="0.2">
      <c r="A178" s="58" t="s">
        <v>322</v>
      </c>
      <c r="B178" s="70" t="s">
        <v>194</v>
      </c>
      <c r="C178" s="71" t="s">
        <v>195</v>
      </c>
      <c r="D178" s="61"/>
      <c r="E178" s="49"/>
      <c r="F178" s="49"/>
      <c r="G178" s="61"/>
      <c r="H178" s="48"/>
      <c r="I178" s="48"/>
      <c r="J178" s="61"/>
      <c r="K178" s="49"/>
      <c r="L178" s="49"/>
    </row>
    <row r="179" spans="1:12" s="38" customFormat="1" ht="30" hidden="1" x14ac:dyDescent="0.2">
      <c r="A179" s="58" t="s">
        <v>323</v>
      </c>
      <c r="B179" s="70" t="s">
        <v>197</v>
      </c>
      <c r="C179" s="71" t="s">
        <v>198</v>
      </c>
      <c r="D179" s="61"/>
      <c r="E179" s="49"/>
      <c r="F179" s="49"/>
      <c r="G179" s="61"/>
      <c r="H179" s="48"/>
      <c r="I179" s="48"/>
      <c r="J179" s="61"/>
      <c r="K179" s="49"/>
      <c r="L179" s="49"/>
    </row>
    <row r="180" spans="1:12" s="85" customFormat="1" ht="33" x14ac:dyDescent="0.25">
      <c r="A180" s="80">
        <v>4</v>
      </c>
      <c r="B180" s="81" t="s">
        <v>324</v>
      </c>
      <c r="C180" s="82" t="s">
        <v>325</v>
      </c>
      <c r="D180" s="83"/>
      <c r="E180" s="83"/>
      <c r="F180" s="83"/>
      <c r="G180" s="83"/>
      <c r="H180" s="84"/>
      <c r="I180" s="84"/>
      <c r="J180" s="83"/>
      <c r="K180" s="83"/>
      <c r="L180" s="83"/>
    </row>
    <row r="181" spans="1:12" ht="15.75" x14ac:dyDescent="0.2">
      <c r="A181" s="86"/>
      <c r="B181" s="87" t="s">
        <v>326</v>
      </c>
      <c r="C181" s="88"/>
      <c r="D181" s="89"/>
      <c r="E181" s="90"/>
      <c r="F181" s="90"/>
      <c r="G181" s="89"/>
      <c r="H181" s="91"/>
      <c r="I181" s="91"/>
      <c r="J181" s="89"/>
      <c r="K181" s="90"/>
      <c r="L181" s="90"/>
    </row>
    <row r="182" spans="1:12" s="96" customFormat="1" ht="138" x14ac:dyDescent="0.25">
      <c r="A182" s="93">
        <v>5</v>
      </c>
      <c r="B182" s="94" t="s">
        <v>327</v>
      </c>
      <c r="C182" s="95" t="s">
        <v>325</v>
      </c>
      <c r="D182" s="84"/>
      <c r="E182" s="83"/>
      <c r="F182" s="83"/>
      <c r="G182" s="84"/>
      <c r="H182" s="84"/>
      <c r="I182" s="84"/>
      <c r="J182" s="84"/>
      <c r="K182" s="83"/>
      <c r="L182" s="83"/>
    </row>
    <row r="183" spans="1:12" s="96" customFormat="1" ht="34.5" x14ac:dyDescent="0.25">
      <c r="A183" s="93" t="s">
        <v>328</v>
      </c>
      <c r="B183" s="94" t="s">
        <v>329</v>
      </c>
      <c r="C183" s="95" t="s">
        <v>325</v>
      </c>
      <c r="D183" s="84"/>
      <c r="E183" s="83"/>
      <c r="F183" s="83"/>
      <c r="G183" s="84"/>
      <c r="H183" s="84"/>
      <c r="I183" s="84"/>
      <c r="J183" s="84"/>
      <c r="K183" s="83"/>
      <c r="L183" s="83"/>
    </row>
    <row r="184" spans="1:12" ht="18.75" x14ac:dyDescent="0.3">
      <c r="A184" s="131"/>
      <c r="B184" s="131"/>
      <c r="C184" s="97"/>
      <c r="D184" s="97"/>
      <c r="E184" s="97"/>
      <c r="F184" s="97"/>
      <c r="G184" s="97"/>
      <c r="H184" s="97"/>
      <c r="I184" s="97"/>
      <c r="J184" s="97"/>
      <c r="K184" s="97"/>
      <c r="L184" s="97"/>
    </row>
    <row r="185" spans="1:12" ht="18.75" x14ac:dyDescent="0.3">
      <c r="A185" s="98"/>
      <c r="B185" s="98" t="s">
        <v>330</v>
      </c>
      <c r="C185" s="99"/>
      <c r="D185" s="98"/>
      <c r="E185" s="92"/>
      <c r="F185" s="128" t="s">
        <v>330</v>
      </c>
      <c r="G185" s="128"/>
      <c r="H185" s="100"/>
      <c r="I185" s="98"/>
      <c r="J185" s="98"/>
      <c r="K185" s="98"/>
      <c r="L185" s="98"/>
    </row>
    <row r="186" spans="1:12" ht="18.75" x14ac:dyDescent="0.3">
      <c r="A186" s="98"/>
      <c r="B186" s="98" t="s">
        <v>331</v>
      </c>
      <c r="C186" s="99"/>
      <c r="D186" s="98"/>
      <c r="E186" s="92"/>
      <c r="F186" s="128" t="s">
        <v>332</v>
      </c>
      <c r="G186" s="128"/>
      <c r="H186" s="128"/>
      <c r="I186" s="128"/>
      <c r="J186" s="128"/>
      <c r="K186" s="98"/>
      <c r="L186" s="98"/>
    </row>
    <row r="187" spans="1:12" ht="18.75" x14ac:dyDescent="0.3">
      <c r="A187" s="98"/>
      <c r="B187" s="128" t="s">
        <v>333</v>
      </c>
      <c r="C187" s="128"/>
      <c r="D187" s="98"/>
      <c r="E187" s="92"/>
      <c r="F187" s="128" t="s">
        <v>333</v>
      </c>
      <c r="G187" s="128"/>
      <c r="H187" s="128"/>
      <c r="I187" s="128"/>
      <c r="J187" s="128"/>
      <c r="K187" s="98"/>
      <c r="L187" s="98"/>
    </row>
    <row r="188" spans="1:12" ht="18.75" x14ac:dyDescent="0.3">
      <c r="A188" s="98"/>
      <c r="B188" s="98"/>
      <c r="C188" s="99"/>
      <c r="D188" s="98"/>
      <c r="E188" s="92"/>
      <c r="F188" s="100"/>
      <c r="G188" s="100"/>
      <c r="H188" s="100"/>
      <c r="I188" s="98"/>
      <c r="J188" s="98"/>
      <c r="K188" s="98"/>
      <c r="L188" s="98"/>
    </row>
    <row r="189" spans="1:12" ht="18.75" x14ac:dyDescent="0.3">
      <c r="A189" s="98"/>
      <c r="B189" s="98"/>
      <c r="C189" s="99"/>
      <c r="D189" s="98"/>
      <c r="E189" s="92"/>
      <c r="F189" s="100"/>
      <c r="G189" s="100"/>
      <c r="H189" s="100"/>
      <c r="I189" s="98"/>
      <c r="J189" s="98"/>
      <c r="K189" s="98"/>
      <c r="L189" s="98"/>
    </row>
    <row r="190" spans="1:12" ht="18.75" x14ac:dyDescent="0.3">
      <c r="A190" s="98"/>
      <c r="B190" s="128" t="s">
        <v>334</v>
      </c>
      <c r="C190" s="128"/>
      <c r="D190" s="128"/>
      <c r="E190" s="92"/>
      <c r="F190" s="128" t="s">
        <v>335</v>
      </c>
      <c r="G190" s="128"/>
      <c r="H190" s="128"/>
      <c r="I190" s="128"/>
      <c r="J190" s="128"/>
      <c r="K190" s="98"/>
      <c r="L190" s="98"/>
    </row>
    <row r="191" spans="1:12" ht="18.75" x14ac:dyDescent="0.3">
      <c r="A191" s="101"/>
      <c r="B191" s="101"/>
      <c r="C191" s="97"/>
      <c r="D191" s="97"/>
      <c r="E191" s="97"/>
      <c r="F191" s="97"/>
      <c r="G191" s="97"/>
      <c r="H191" s="97"/>
      <c r="I191" s="97"/>
      <c r="J191" s="97"/>
      <c r="K191" s="97"/>
      <c r="L191" s="97"/>
    </row>
    <row r="192" spans="1:12" ht="18.75" x14ac:dyDescent="0.3">
      <c r="A192" s="101"/>
      <c r="B192" s="101"/>
      <c r="C192" s="97"/>
      <c r="D192" s="97"/>
      <c r="E192" s="97"/>
      <c r="F192" s="97"/>
      <c r="G192" s="97"/>
      <c r="H192" s="97"/>
      <c r="I192" s="97"/>
      <c r="J192" s="97"/>
      <c r="K192" s="97"/>
      <c r="L192" s="97"/>
    </row>
    <row r="193" spans="1:12" ht="18.75" x14ac:dyDescent="0.3">
      <c r="A193" s="101"/>
      <c r="B193" s="101"/>
      <c r="C193" s="97"/>
      <c r="D193" s="97"/>
      <c r="E193" s="97"/>
      <c r="F193" s="97"/>
      <c r="G193" s="97"/>
      <c r="H193" s="97"/>
      <c r="I193" s="97"/>
      <c r="J193" s="97"/>
      <c r="K193" s="97"/>
      <c r="L193" s="97"/>
    </row>
    <row r="194" spans="1:12" s="106" customFormat="1" ht="18.75" x14ac:dyDescent="0.3">
      <c r="A194" s="129" t="s">
        <v>336</v>
      </c>
      <c r="B194" s="129"/>
      <c r="C194" s="102"/>
      <c r="D194" s="102"/>
      <c r="E194" s="98"/>
      <c r="F194" s="103"/>
      <c r="G194" s="130" t="s">
        <v>85</v>
      </c>
      <c r="H194" s="130"/>
      <c r="I194" s="104"/>
      <c r="J194" s="105"/>
      <c r="K194" s="105"/>
      <c r="L194" s="105"/>
    </row>
    <row r="195" spans="1:12" ht="18.75" x14ac:dyDescent="0.3">
      <c r="A195" s="103"/>
      <c r="B195" s="103"/>
      <c r="C195" s="125" t="s">
        <v>337</v>
      </c>
      <c r="D195" s="125"/>
      <c r="E195" s="107"/>
      <c r="F195" s="108"/>
      <c r="G195" s="125" t="s">
        <v>338</v>
      </c>
      <c r="H195" s="125"/>
      <c r="I195" s="107"/>
      <c r="J195" s="108"/>
      <c r="K195" s="108"/>
      <c r="L195" s="108"/>
    </row>
    <row r="196" spans="1:12" s="106" customFormat="1" ht="18.75" x14ac:dyDescent="0.3">
      <c r="A196" s="129" t="s">
        <v>339</v>
      </c>
      <c r="B196" s="129"/>
      <c r="C196" s="109"/>
      <c r="D196" s="109"/>
      <c r="E196" s="101"/>
      <c r="F196" s="109"/>
      <c r="G196" s="130" t="s">
        <v>340</v>
      </c>
      <c r="H196" s="130"/>
      <c r="I196" s="101"/>
      <c r="J196" s="109"/>
      <c r="K196" s="109"/>
      <c r="L196" s="109"/>
    </row>
    <row r="197" spans="1:12" ht="18.75" x14ac:dyDescent="0.3">
      <c r="A197" s="103"/>
      <c r="B197" s="103"/>
      <c r="C197" s="125" t="s">
        <v>337</v>
      </c>
      <c r="D197" s="125"/>
      <c r="E197" s="107"/>
      <c r="F197" s="108"/>
      <c r="G197" s="125" t="s">
        <v>338</v>
      </c>
      <c r="H197" s="125"/>
      <c r="I197" s="107"/>
      <c r="J197" s="108"/>
      <c r="K197" s="108"/>
      <c r="L197" s="108"/>
    </row>
    <row r="198" spans="1:12" s="106" customFormat="1" ht="22.5" x14ac:dyDescent="0.3">
      <c r="A198" s="128" t="s">
        <v>341</v>
      </c>
      <c r="B198" s="128"/>
      <c r="C198" s="98"/>
      <c r="D198" s="98"/>
      <c r="E198" s="98"/>
      <c r="F198" s="98"/>
      <c r="G198" s="128" t="s">
        <v>342</v>
      </c>
      <c r="H198" s="128"/>
      <c r="I198" s="110"/>
      <c r="J198" s="111"/>
      <c r="K198" s="111"/>
      <c r="L198" s="111"/>
    </row>
    <row r="199" spans="1:12" ht="18.75" x14ac:dyDescent="0.3">
      <c r="A199" s="103"/>
      <c r="B199" s="103"/>
      <c r="C199" s="125" t="s">
        <v>337</v>
      </c>
      <c r="D199" s="125"/>
      <c r="E199" s="107"/>
      <c r="F199" s="108"/>
      <c r="G199" s="125" t="s">
        <v>338</v>
      </c>
      <c r="H199" s="125"/>
      <c r="I199" s="107"/>
      <c r="J199" s="108"/>
      <c r="K199" s="108"/>
      <c r="L199" s="108"/>
    </row>
    <row r="200" spans="1:12" s="106" customFormat="1" ht="72.75" customHeight="1" x14ac:dyDescent="0.3">
      <c r="A200" s="128" t="s">
        <v>343</v>
      </c>
      <c r="B200" s="128"/>
      <c r="C200" s="98"/>
      <c r="D200" s="98"/>
      <c r="E200" s="98"/>
      <c r="F200" s="98"/>
      <c r="G200" s="128" t="s">
        <v>344</v>
      </c>
      <c r="H200" s="128"/>
      <c r="I200" s="112"/>
      <c r="J200" s="113"/>
      <c r="K200" s="113"/>
      <c r="L200" s="113"/>
    </row>
    <row r="201" spans="1:12" ht="18.75" x14ac:dyDescent="0.3">
      <c r="A201" s="103"/>
      <c r="B201" s="103"/>
      <c r="C201" s="125" t="s">
        <v>337</v>
      </c>
      <c r="D201" s="125"/>
      <c r="E201" s="107"/>
      <c r="F201" s="108"/>
      <c r="G201" s="125" t="s">
        <v>338</v>
      </c>
      <c r="H201" s="125"/>
      <c r="I201" s="107"/>
      <c r="J201" s="108"/>
      <c r="K201" s="108"/>
      <c r="L201" s="108"/>
    </row>
    <row r="202" spans="1:12" ht="22.5" x14ac:dyDescent="0.2">
      <c r="C202" s="116"/>
      <c r="D202" s="117"/>
      <c r="E202" s="118"/>
      <c r="F202" s="116"/>
      <c r="G202" s="117"/>
      <c r="H202" s="117"/>
      <c r="I202" s="119"/>
      <c r="J202" s="119"/>
      <c r="K202" s="119"/>
      <c r="L202" s="119"/>
    </row>
    <row r="203" spans="1:12" ht="22.5" customHeight="1" x14ac:dyDescent="0.3">
      <c r="A203" s="128" t="s">
        <v>345</v>
      </c>
      <c r="B203" s="128"/>
      <c r="C203" s="116"/>
      <c r="D203" s="117"/>
      <c r="E203" s="118"/>
      <c r="F203" s="116"/>
      <c r="G203" s="117"/>
      <c r="H203" s="117"/>
      <c r="I203" s="119"/>
      <c r="J203" s="119"/>
      <c r="K203" s="119"/>
      <c r="L203" s="119"/>
    </row>
    <row r="204" spans="1:12" s="106" customFormat="1" ht="22.5" x14ac:dyDescent="0.3">
      <c r="A204" s="128" t="s">
        <v>88</v>
      </c>
      <c r="B204" s="128"/>
      <c r="C204" s="98"/>
      <c r="D204" s="98"/>
      <c r="E204" s="98"/>
      <c r="F204" s="98"/>
      <c r="G204" s="128" t="s">
        <v>89</v>
      </c>
      <c r="H204" s="128"/>
      <c r="I204" s="110"/>
      <c r="J204" s="111"/>
      <c r="K204" s="111"/>
      <c r="L204" s="111"/>
    </row>
    <row r="205" spans="1:12" ht="18.75" x14ac:dyDescent="0.3">
      <c r="A205" s="103"/>
      <c r="B205" s="103"/>
      <c r="C205" s="125" t="s">
        <v>337</v>
      </c>
      <c r="D205" s="125"/>
      <c r="E205" s="107"/>
      <c r="F205" s="108"/>
      <c r="G205" s="125" t="s">
        <v>338</v>
      </c>
      <c r="H205" s="125"/>
      <c r="I205" s="107"/>
      <c r="J205" s="108"/>
      <c r="K205" s="108"/>
      <c r="L205" s="108"/>
    </row>
    <row r="206" spans="1:12" ht="18.75" x14ac:dyDescent="0.3">
      <c r="A206" s="126"/>
      <c r="B206" s="126"/>
      <c r="C206" s="120"/>
      <c r="D206" s="116"/>
      <c r="E206" s="116"/>
      <c r="F206" s="116"/>
      <c r="G206" s="116"/>
      <c r="H206" s="92"/>
      <c r="I206" s="116"/>
      <c r="J206" s="98"/>
      <c r="K206" s="98"/>
      <c r="L206" s="98"/>
    </row>
    <row r="207" spans="1:12" x14ac:dyDescent="0.2">
      <c r="A207" s="125" t="s">
        <v>346</v>
      </c>
      <c r="B207" s="125"/>
    </row>
    <row r="208" spans="1:12" ht="15" x14ac:dyDescent="0.2">
      <c r="A208" s="127"/>
      <c r="B208" s="127"/>
      <c r="C208" s="122"/>
    </row>
    <row r="209" spans="1:3" s="121" customFormat="1" ht="15" x14ac:dyDescent="0.2">
      <c r="A209" s="114"/>
      <c r="B209" s="115"/>
      <c r="C209" s="122"/>
    </row>
  </sheetData>
  <autoFilter ref="A1:L183"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50">
    <mergeCell ref="A1:A5"/>
    <mergeCell ref="B1:B5"/>
    <mergeCell ref="C1:C5"/>
    <mergeCell ref="D1:F2"/>
    <mergeCell ref="G1:L1"/>
    <mergeCell ref="G2:I2"/>
    <mergeCell ref="J2:L2"/>
    <mergeCell ref="D3:D5"/>
    <mergeCell ref="E3:F3"/>
    <mergeCell ref="G3:G5"/>
    <mergeCell ref="B190:D190"/>
    <mergeCell ref="F190:J190"/>
    <mergeCell ref="H3:I3"/>
    <mergeCell ref="J3:J5"/>
    <mergeCell ref="K3:L3"/>
    <mergeCell ref="E4:E5"/>
    <mergeCell ref="F4:F5"/>
    <mergeCell ref="H4:H5"/>
    <mergeCell ref="I4:I5"/>
    <mergeCell ref="K4:K5"/>
    <mergeCell ref="L4:L5"/>
    <mergeCell ref="A184:B184"/>
    <mergeCell ref="F185:G185"/>
    <mergeCell ref="F186:J186"/>
    <mergeCell ref="B187:C187"/>
    <mergeCell ref="F187:J187"/>
    <mergeCell ref="A194:B194"/>
    <mergeCell ref="G194:H194"/>
    <mergeCell ref="C195:D195"/>
    <mergeCell ref="G195:H195"/>
    <mergeCell ref="A196:B196"/>
    <mergeCell ref="G196:H196"/>
    <mergeCell ref="A204:B204"/>
    <mergeCell ref="G204:H204"/>
    <mergeCell ref="C197:D197"/>
    <mergeCell ref="G197:H197"/>
    <mergeCell ref="A198:B198"/>
    <mergeCell ref="G198:H198"/>
    <mergeCell ref="C199:D199"/>
    <mergeCell ref="G199:H199"/>
    <mergeCell ref="A200:B200"/>
    <mergeCell ref="G200:H200"/>
    <mergeCell ref="C201:D201"/>
    <mergeCell ref="G201:H201"/>
    <mergeCell ref="A203:B203"/>
    <mergeCell ref="C205:D205"/>
    <mergeCell ref="G205:H205"/>
    <mergeCell ref="A206:B206"/>
    <mergeCell ref="A207:B207"/>
    <mergeCell ref="A208:B208"/>
  </mergeCells>
  <pageMargins left="0.19685039370078741" right="0.19685039370078741" top="0.59055118110236227" bottom="0.18" header="0.51181102362204722" footer="0.25"/>
  <pageSetup paperSize="9" scale="74" firstPageNumber="4" fitToHeight="123" orientation="landscape" useFirstPageNumber="1" r:id="rId1"/>
  <headerFooter alignWithMargins="0">
    <oddFooter>&amp;R&amp;P</oddFooter>
  </headerFooter>
  <rowBreaks count="1" manualBreakCount="1">
    <brk id="1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8 (ГЗ)</vt:lpstr>
      <vt:lpstr>8 (СИЦ)</vt:lpstr>
      <vt:lpstr>8 (ПД)</vt:lpstr>
      <vt:lpstr>8-01.04.2014</vt:lpstr>
      <vt:lpstr>'8-01.04.2014'!Заголовки_для_печати</vt:lpstr>
      <vt:lpstr>'8 (ГЗ)'!Область_печати</vt:lpstr>
      <vt:lpstr>'8 (ПД)'!Область_печати</vt:lpstr>
      <vt:lpstr>'8 (СИЦ)'!Область_печати</vt:lpstr>
      <vt:lpstr>'8-01.04.2014'!Область_печати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культуры</dc:creator>
  <cp:lastModifiedBy>Ds</cp:lastModifiedBy>
  <dcterms:created xsi:type="dcterms:W3CDTF">2014-10-03T08:21:11Z</dcterms:created>
  <dcterms:modified xsi:type="dcterms:W3CDTF">2014-10-06T12:15:39Z</dcterms:modified>
</cp:coreProperties>
</file>